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Inseed\1.Dcnp\2.SCN08\PUBLICATION\Pub\Series\Annexes 4\"/>
    </mc:Choice>
  </mc:AlternateContent>
  <xr:revisionPtr revIDLastSave="0" documentId="13_ncr:1_{74906E51-B767-40A7-8DAA-CB798E8C10E6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2012Crt" sheetId="2" r:id="rId1"/>
    <sheet name="2012C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98" i="2" l="1"/>
  <c r="BE97" i="2"/>
  <c r="BE96" i="2"/>
  <c r="BE95" i="2"/>
  <c r="BE94" i="2"/>
  <c r="AA91" i="2"/>
  <c r="Z91" i="2"/>
  <c r="J91" i="2"/>
  <c r="I91" i="2"/>
  <c r="H91" i="2"/>
  <c r="G91" i="2"/>
  <c r="F91" i="2"/>
  <c r="BI90" i="2"/>
  <c r="BK96" i="2" s="1"/>
  <c r="BH90" i="2"/>
  <c r="BK95" i="2" s="1"/>
  <c r="BG90" i="2"/>
  <c r="BK94" i="2" s="1"/>
  <c r="BF90" i="2"/>
  <c r="BE90" i="2"/>
  <c r="BD90" i="2"/>
  <c r="BC90" i="2"/>
  <c r="AZ90" i="2"/>
  <c r="BK97" i="2" s="1"/>
  <c r="AY90" i="2"/>
  <c r="AW90" i="2"/>
  <c r="AW91" i="2" s="1"/>
  <c r="AT90" i="2"/>
  <c r="AT91" i="2" s="1"/>
  <c r="AS90" i="2"/>
  <c r="AS91" i="2" s="1"/>
  <c r="AR90" i="2"/>
  <c r="AR91" i="2" s="1"/>
  <c r="AQ90" i="2"/>
  <c r="AQ91" i="2" s="1"/>
  <c r="AP90" i="2"/>
  <c r="AP91" i="2" s="1"/>
  <c r="AN90" i="2"/>
  <c r="AN91" i="2" s="1"/>
  <c r="AM90" i="2"/>
  <c r="AM91" i="2" s="1"/>
  <c r="AL90" i="2"/>
  <c r="AL91" i="2" s="1"/>
  <c r="AK90" i="2"/>
  <c r="AK91" i="2" s="1"/>
  <c r="AJ90" i="2"/>
  <c r="AJ91" i="2" s="1"/>
  <c r="AI90" i="2"/>
  <c r="AI91" i="2" s="1"/>
  <c r="AH90" i="2"/>
  <c r="AH91" i="2" s="1"/>
  <c r="AG90" i="2"/>
  <c r="AG91" i="2" s="1"/>
  <c r="AF90" i="2"/>
  <c r="AF91" i="2" s="1"/>
  <c r="AE90" i="2"/>
  <c r="AE91" i="2" s="1"/>
  <c r="AD90" i="2"/>
  <c r="AD91" i="2" s="1"/>
  <c r="AC90" i="2"/>
  <c r="AC91" i="2" s="1"/>
  <c r="AB90" i="2"/>
  <c r="AB91" i="2" s="1"/>
  <c r="AA90" i="2"/>
  <c r="Z90" i="2"/>
  <c r="Y90" i="2"/>
  <c r="Y91" i="2" s="1"/>
  <c r="X90" i="2"/>
  <c r="X91" i="2" s="1"/>
  <c r="W90" i="2"/>
  <c r="W91" i="2" s="1"/>
  <c r="V90" i="2"/>
  <c r="V91" i="2" s="1"/>
  <c r="U90" i="2"/>
  <c r="U91" i="2" s="1"/>
  <c r="T90" i="2"/>
  <c r="T91" i="2" s="1"/>
  <c r="S90" i="2"/>
  <c r="S91" i="2" s="1"/>
  <c r="R90" i="2"/>
  <c r="R91" i="2" s="1"/>
  <c r="Q90" i="2"/>
  <c r="Q91" i="2" s="1"/>
  <c r="P90" i="2"/>
  <c r="P91" i="2" s="1"/>
  <c r="O90" i="2"/>
  <c r="O91" i="2" s="1"/>
  <c r="N90" i="2"/>
  <c r="N91" i="2" s="1"/>
  <c r="M90" i="2"/>
  <c r="M91" i="2" s="1"/>
  <c r="L90" i="2"/>
  <c r="L91" i="2" s="1"/>
  <c r="K90" i="2"/>
  <c r="J90" i="2"/>
  <c r="I90" i="2"/>
  <c r="H90" i="2"/>
  <c r="G90" i="2"/>
  <c r="F90" i="2"/>
  <c r="E90" i="2"/>
  <c r="D90" i="2"/>
  <c r="BB89" i="2"/>
  <c r="BA89" i="2" s="1"/>
  <c r="AX89" i="2"/>
  <c r="C89" i="2" s="1"/>
  <c r="BB88" i="2"/>
  <c r="BA88" i="2"/>
  <c r="AX88" i="2"/>
  <c r="C88" i="2" s="1"/>
  <c r="BB87" i="2"/>
  <c r="BA87" i="2" s="1"/>
  <c r="AX87" i="2"/>
  <c r="BB86" i="2"/>
  <c r="BA86" i="2" s="1"/>
  <c r="AX86" i="2"/>
  <c r="BB85" i="2"/>
  <c r="BA85" i="2"/>
  <c r="C85" i="2" s="1"/>
  <c r="AX85" i="2"/>
  <c r="BB84" i="2"/>
  <c r="BA84" i="2"/>
  <c r="AX84" i="2"/>
  <c r="C84" i="2" s="1"/>
  <c r="BB83" i="2"/>
  <c r="BA83" i="2" s="1"/>
  <c r="AX83" i="2"/>
  <c r="C83" i="2" s="1"/>
  <c r="BB82" i="2"/>
  <c r="BA82" i="2" s="1"/>
  <c r="AX82" i="2"/>
  <c r="C82" i="2" s="1"/>
  <c r="BB81" i="2"/>
  <c r="BA81" i="2"/>
  <c r="AX81" i="2"/>
  <c r="C81" i="2" s="1"/>
  <c r="BB80" i="2"/>
  <c r="BA80" i="2" s="1"/>
  <c r="AX80" i="2"/>
  <c r="AO80" i="2"/>
  <c r="BB79" i="2"/>
  <c r="BA79" i="2" s="1"/>
  <c r="AX79" i="2"/>
  <c r="BB78" i="2"/>
  <c r="BA78" i="2"/>
  <c r="AX78" i="2"/>
  <c r="BB77" i="2"/>
  <c r="BA77" i="2" s="1"/>
  <c r="C77" i="2" s="1"/>
  <c r="AX77" i="2"/>
  <c r="BB76" i="2"/>
  <c r="BA76" i="2"/>
  <c r="AO76" i="2"/>
  <c r="AX76" i="2" s="1"/>
  <c r="C76" i="2" s="1"/>
  <c r="BB75" i="2"/>
  <c r="BA75" i="2" s="1"/>
  <c r="AX75" i="2"/>
  <c r="C75" i="2" s="1"/>
  <c r="BB74" i="2"/>
  <c r="BA74" i="2" s="1"/>
  <c r="AX74" i="2"/>
  <c r="BB73" i="2"/>
  <c r="BA73" i="2"/>
  <c r="AX73" i="2"/>
  <c r="BB72" i="2"/>
  <c r="BA72" i="2" s="1"/>
  <c r="AX72" i="2"/>
  <c r="C72" i="2" s="1"/>
  <c r="BB71" i="2"/>
  <c r="BA71" i="2" s="1"/>
  <c r="C71" i="2" s="1"/>
  <c r="AX71" i="2"/>
  <c r="BB70" i="2"/>
  <c r="BA70" i="2" s="1"/>
  <c r="C70" i="2" s="1"/>
  <c r="AX70" i="2"/>
  <c r="BB69" i="2"/>
  <c r="BA69" i="2" s="1"/>
  <c r="AX69" i="2"/>
  <c r="BB68" i="2"/>
  <c r="BA68" i="2" s="1"/>
  <c r="AX68" i="2"/>
  <c r="BB67" i="2"/>
  <c r="BA67" i="2"/>
  <c r="C67" i="2" s="1"/>
  <c r="AX67" i="2"/>
  <c r="BB66" i="2"/>
  <c r="BA66" i="2" s="1"/>
  <c r="AX66" i="2"/>
  <c r="BB65" i="2"/>
  <c r="BA65" i="2" s="1"/>
  <c r="AX65" i="2"/>
  <c r="BB64" i="2"/>
  <c r="BA64" i="2" s="1"/>
  <c r="C64" i="2" s="1"/>
  <c r="AX64" i="2"/>
  <c r="BB63" i="2"/>
  <c r="BA63" i="2" s="1"/>
  <c r="AX63" i="2"/>
  <c r="BB62" i="2"/>
  <c r="BA62" i="2" s="1"/>
  <c r="AX62" i="2"/>
  <c r="BB61" i="2"/>
  <c r="BA61" i="2"/>
  <c r="C61" i="2" s="1"/>
  <c r="AX61" i="2"/>
  <c r="BB60" i="2"/>
  <c r="BA60" i="2" s="1"/>
  <c r="AX60" i="2"/>
  <c r="BB59" i="2"/>
  <c r="BA59" i="2" s="1"/>
  <c r="AX59" i="2"/>
  <c r="BB58" i="2"/>
  <c r="BA58" i="2"/>
  <c r="AX58" i="2"/>
  <c r="BB57" i="2"/>
  <c r="BA57" i="2" s="1"/>
  <c r="AX57" i="2"/>
  <c r="BB56" i="2"/>
  <c r="BA56" i="2" s="1"/>
  <c r="AX56" i="2"/>
  <c r="BB55" i="2"/>
  <c r="BA55" i="2"/>
  <c r="AX55" i="2"/>
  <c r="BB54" i="2"/>
  <c r="AX54" i="2"/>
  <c r="BB53" i="2"/>
  <c r="BA53" i="2" s="1"/>
  <c r="C53" i="2" s="1"/>
  <c r="AX53" i="2"/>
  <c r="BB52" i="2"/>
  <c r="BA52" i="2"/>
  <c r="AX52" i="2"/>
  <c r="AX45" i="2"/>
  <c r="K45" i="2"/>
  <c r="C45" i="2" s="1"/>
  <c r="AX44" i="2"/>
  <c r="K44" i="2"/>
  <c r="C44" i="2" s="1"/>
  <c r="AX43" i="2"/>
  <c r="K43" i="2" s="1"/>
  <c r="C43" i="2" s="1"/>
  <c r="AX42" i="2"/>
  <c r="K42" i="2" s="1"/>
  <c r="C42" i="2" s="1"/>
  <c r="AX41" i="2"/>
  <c r="K41" i="2"/>
  <c r="C41" i="2" s="1"/>
  <c r="AX40" i="2"/>
  <c r="K40" i="2" s="1"/>
  <c r="C40" i="2" s="1"/>
  <c r="AX39" i="2"/>
  <c r="K39" i="2" s="1"/>
  <c r="C39" i="2" s="1"/>
  <c r="AX38" i="2"/>
  <c r="K38" i="2" s="1"/>
  <c r="C38" i="2" s="1"/>
  <c r="AX37" i="2"/>
  <c r="K37" i="2"/>
  <c r="C37" i="2" s="1"/>
  <c r="AX36" i="2"/>
  <c r="K36" i="2"/>
  <c r="C36" i="2" s="1"/>
  <c r="AX35" i="2"/>
  <c r="K35" i="2" s="1"/>
  <c r="C35" i="2" s="1"/>
  <c r="AX34" i="2"/>
  <c r="K34" i="2" s="1"/>
  <c r="C34" i="2" s="1"/>
  <c r="AX33" i="2"/>
  <c r="K33" i="2"/>
  <c r="C33" i="2" s="1"/>
  <c r="AX32" i="2"/>
  <c r="K32" i="2"/>
  <c r="C32" i="2"/>
  <c r="AX31" i="2"/>
  <c r="K31" i="2" s="1"/>
  <c r="C31" i="2" s="1"/>
  <c r="AX30" i="2"/>
  <c r="K30" i="2" s="1"/>
  <c r="C30" i="2" s="1"/>
  <c r="AX29" i="2"/>
  <c r="K29" i="2"/>
  <c r="C29" i="2" s="1"/>
  <c r="AX28" i="2"/>
  <c r="K28" i="2"/>
  <c r="C28" i="2"/>
  <c r="AX27" i="2"/>
  <c r="K27" i="2" s="1"/>
  <c r="C27" i="2" s="1"/>
  <c r="AX26" i="2"/>
  <c r="K26" i="2" s="1"/>
  <c r="C26" i="2" s="1"/>
  <c r="AX25" i="2"/>
  <c r="K25" i="2" s="1"/>
  <c r="C25" i="2" s="1"/>
  <c r="AX24" i="2"/>
  <c r="K24" i="2"/>
  <c r="C24" i="2"/>
  <c r="AX23" i="2"/>
  <c r="K23" i="2" s="1"/>
  <c r="C23" i="2" s="1"/>
  <c r="AX22" i="2"/>
  <c r="K22" i="2" s="1"/>
  <c r="C22" i="2" s="1"/>
  <c r="AX21" i="2"/>
  <c r="K21" i="2"/>
  <c r="C21" i="2" s="1"/>
  <c r="AX20" i="2"/>
  <c r="K20" i="2"/>
  <c r="C20" i="2"/>
  <c r="AX19" i="2"/>
  <c r="K19" i="2" s="1"/>
  <c r="C19" i="2" s="1"/>
  <c r="AX18" i="2"/>
  <c r="K18" i="2" s="1"/>
  <c r="C18" i="2" s="1"/>
  <c r="AX17" i="2"/>
  <c r="K17" i="2" s="1"/>
  <c r="C17" i="2" s="1"/>
  <c r="AX16" i="2"/>
  <c r="K16" i="2" s="1"/>
  <c r="C16" i="2" s="1"/>
  <c r="AX15" i="2"/>
  <c r="K15" i="2" s="1"/>
  <c r="C15" i="2" s="1"/>
  <c r="AX14" i="2"/>
  <c r="K14" i="2" s="1"/>
  <c r="C14" i="2" s="1"/>
  <c r="AX13" i="2"/>
  <c r="K13" i="2"/>
  <c r="C13" i="2" s="1"/>
  <c r="AX12" i="2"/>
  <c r="K12" i="2"/>
  <c r="C12" i="2" s="1"/>
  <c r="AX11" i="2"/>
  <c r="K11" i="2" s="1"/>
  <c r="C11" i="2" s="1"/>
  <c r="AX10" i="2"/>
  <c r="K10" i="2" s="1"/>
  <c r="C10" i="2" s="1"/>
  <c r="AX9" i="2"/>
  <c r="K9" i="2"/>
  <c r="C9" i="2" s="1"/>
  <c r="AX8" i="2"/>
  <c r="K8" i="2" s="1"/>
  <c r="BF102" i="1"/>
  <c r="BK91" i="1"/>
  <c r="BK90" i="1"/>
  <c r="BK89" i="1"/>
  <c r="BK88" i="1"/>
  <c r="BK87" i="1"/>
  <c r="BK86" i="1"/>
  <c r="BK85" i="1"/>
  <c r="BK84" i="1"/>
  <c r="BK83" i="1"/>
  <c r="BK82" i="1"/>
  <c r="BK74" i="1"/>
  <c r="BK73" i="1"/>
  <c r="BK72" i="1"/>
  <c r="BK71" i="1"/>
  <c r="BK70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K46" i="2" l="1"/>
  <c r="C8" i="2"/>
  <c r="C74" i="2"/>
  <c r="BB90" i="2"/>
  <c r="C58" i="2"/>
  <c r="C68" i="2"/>
  <c r="C55" i="2"/>
  <c r="C65" i="2"/>
  <c r="C78" i="2"/>
  <c r="AO90" i="2"/>
  <c r="AO91" i="2" s="1"/>
  <c r="C52" i="2"/>
  <c r="C62" i="2"/>
  <c r="C59" i="2"/>
  <c r="C73" i="2"/>
  <c r="C79" i="2"/>
  <c r="C87" i="2"/>
  <c r="C56" i="2"/>
  <c r="C60" i="2"/>
  <c r="AY91" i="2"/>
  <c r="C66" i="2"/>
  <c r="C80" i="2"/>
  <c r="AX91" i="2"/>
  <c r="BE93" i="2" s="1"/>
  <c r="BE99" i="2" s="1"/>
  <c r="C57" i="2"/>
  <c r="C63" i="2"/>
  <c r="C54" i="2"/>
  <c r="C46" i="2"/>
  <c r="C69" i="2"/>
  <c r="C86" i="2"/>
  <c r="AX46" i="2"/>
  <c r="AX90" i="2"/>
  <c r="BA54" i="2"/>
  <c r="BA90" i="2" s="1"/>
  <c r="BK93" i="2" s="1"/>
  <c r="BK99" i="2" s="1"/>
  <c r="C90" i="2" l="1"/>
  <c r="BF102" i="2"/>
</calcChain>
</file>

<file path=xl/sharedStrings.xml><?xml version="1.0" encoding="utf-8"?>
<sst xmlns="http://schemas.openxmlformats.org/spreadsheetml/2006/main" count="759" uniqueCount="179">
  <si>
    <t>TABLEAU DES RESSOURCES ET DES EMPLOIS (TRE)</t>
  </si>
  <si>
    <t>ANNEE 2012 AUX PRIX CONSTANTS DE 2016</t>
  </si>
  <si>
    <t>Origine nationale &amp; importée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</si>
  <si>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</si>
  <si>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</si>
  <si>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</si>
  <si>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</si>
  <si>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</si>
  <si>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</si>
  <si>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</si>
  <si>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</si>
  <si>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</si>
  <si>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</si>
  <si>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</si>
  <si>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</si>
  <si>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AGRICULTURE</t>
  </si>
  <si>
    <t>ELEVAGE ET CHASSE</t>
  </si>
  <si>
    <t xml:space="preserve">SYLVICULTURE, EXPLOITATION FORESTIÈRE ET ACTIVITÉS DE SOUTIEN           </t>
  </si>
  <si>
    <t>PÊCHE ET AQUACULTURE</t>
  </si>
  <si>
    <t>ACTIVITÉS EXTRACTIVES</t>
  </si>
  <si>
    <t>FABRICATION DE PRODUITS ALIMENTAIRES</t>
  </si>
  <si>
    <t>FABRICATION DE BOISSONS</t>
  </si>
  <si>
    <t>FABRICATION DE PRODUITS A BASE DE TABAC</t>
  </si>
  <si>
    <t xml:space="preserve">FABRICATION DE TEXTILES, D'ARTICLES D'HABILLEMENT, TRAVAIL DU CUIR ET FABRICATION D'ARTICLES DE VOYAGE ET DE CHAUSSURES </t>
  </si>
  <si>
    <t xml:space="preserve">FABRICATION DE PRODUITS EN BOIS, EN PAPIER OU EN CARTON, IMPRIMERIE ET REPRODUCTION D'ENREGISTREMENTS    </t>
  </si>
  <si>
    <t xml:space="preserve">RAFFINAGE PÉTROLIER, COKEFACTION ET FABRICATION DE PRODUITS CHIMIQUES          </t>
  </si>
  <si>
    <t xml:space="preserve">FABRICATION DE PRODUITS PHARMACEUTIQUES              </t>
  </si>
  <si>
    <t>TRAVAIL DU CAOUTCHOUC ET DU PLASTIQUE</t>
  </si>
  <si>
    <t xml:space="preserve">FABRICATION DE MATERIAUX DE CONSTRUCTION             </t>
  </si>
  <si>
    <t xml:space="preserve">METALLURGIE, FABRICATION D'OUVRAGES EN METAUX ET TRAVAIL DES METAUX         </t>
  </si>
  <si>
    <t xml:space="preserve">FABRICATION DE MACHINES ET D'EQUIPEMENTS DIVERS            </t>
  </si>
  <si>
    <t>AUTRES INDUSTRIES MANUFACTURIERES</t>
  </si>
  <si>
    <t xml:space="preserve">REPARATION ET INSTALLATION DE MACHINES ET D'EQUIPEMENTS PROFESSIONNELS          </t>
  </si>
  <si>
    <t xml:space="preserve">PRODUCTION ET DISTRIBUTION D'ÉLECTRICITÉ ET DE GAZ           </t>
  </si>
  <si>
    <t xml:space="preserve">PRODUCTION ET DISTRIBUTION D'EAU, ASSAINISSEMENT, TRAITEMENT DES DECHETS ET DEPOLLUTION        </t>
  </si>
  <si>
    <t>CONSTRUCTION</t>
  </si>
  <si>
    <t>COMMERCE</t>
  </si>
  <si>
    <t>TRANSPORTS ET ENTREPOSAGE</t>
  </si>
  <si>
    <t xml:space="preserve">HEBERGEMENT, RESTAURATION ET DEBITS DE BOISSONS            </t>
  </si>
  <si>
    <t>INFORMATION ET COMMUNICATION</t>
  </si>
  <si>
    <t>ACTIVITÉS FINANCIÈRES ET D'ASSURANCE</t>
  </si>
  <si>
    <t>ACTIVITES IMMOBILIERES</t>
  </si>
  <si>
    <t xml:space="preserve">ACTIVITÉS SPECIALISEES, SCIENTIFIQUES ET TECHNIQUES             </t>
  </si>
  <si>
    <t xml:space="preserve">ACTIVITES DE SERVICES DE SOUTIEN ET DE BUREAU          </t>
  </si>
  <si>
    <t>ACTIVITES D'ADMINISTRATION PUBLIQUE</t>
  </si>
  <si>
    <t>EDUCATION</t>
  </si>
  <si>
    <t xml:space="preserve">ACTIVITÉS POUR LA SANTÉ HUMAINE ET L'ACTION SOCIALE          </t>
  </si>
  <si>
    <t xml:space="preserve">ACTIVITÉS ARTISTIQUES, SPORTIVES ET RECREATIVES             </t>
  </si>
  <si>
    <t>AUTRES ACTIVITÉS DE SERVICES N.C.A.</t>
  </si>
  <si>
    <t>ACTIVITÉS SPECIALES DES MÉNAGES</t>
  </si>
  <si>
    <t xml:space="preserve">ACTIVITES DES ORGANISATIONS EXTRATERRITORIALES              </t>
  </si>
  <si>
    <t>CORRECTION TERRITORIALE</t>
  </si>
  <si>
    <t>BRANCHE D'ATTENTE</t>
  </si>
  <si>
    <t>Total des branches</t>
  </si>
  <si>
    <t>Ajustement CAF /FAB</t>
  </si>
  <si>
    <t>Impor-tations</t>
  </si>
  <si>
    <t>0PM001</t>
  </si>
  <si>
    <t>0PM002</t>
  </si>
  <si>
    <t>0D200A</t>
  </si>
  <si>
    <t>0D3001</t>
  </si>
  <si>
    <t>0D200D</t>
  </si>
  <si>
    <t>0D200C</t>
  </si>
  <si>
    <t>0D200B</t>
  </si>
  <si>
    <t>A01</t>
  </si>
  <si>
    <t>A02</t>
  </si>
  <si>
    <t>A03</t>
  </si>
  <si>
    <t>A04</t>
  </si>
  <si>
    <t>B05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</si>
  <si>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</si>
  <si>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</si>
  <si>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</si>
  <si>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</si>
  <si>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</si>
  <si>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</si>
  <si>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</si>
  <si>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</si>
  <si>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</si>
  <si>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</si>
  <si>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</si>
  <si>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</si>
  <si>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</si>
  <si>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D19</t>
  </si>
  <si>
    <t>E20</t>
  </si>
  <si>
    <t>F21</t>
  </si>
  <si>
    <t>G22</t>
  </si>
  <si>
    <t>H23</t>
  </si>
  <si>
    <t>I24</t>
  </si>
  <si>
    <t>J25</t>
  </si>
  <si>
    <t>K26</t>
  </si>
  <si>
    <t>L27</t>
  </si>
  <si>
    <t>M28</t>
  </si>
  <si>
    <t>N29</t>
  </si>
  <si>
    <t>O30</t>
  </si>
  <si>
    <t>P31</t>
  </si>
  <si>
    <t>Q32</t>
  </si>
  <si>
    <t>R33</t>
  </si>
  <si>
    <t>S34</t>
  </si>
  <si>
    <t>T35</t>
  </si>
  <si>
    <t>U36</t>
  </si>
  <si>
    <t>Y37</t>
  </si>
  <si>
    <t>Z99</t>
  </si>
  <si>
    <t xml:space="preserve">PRODUITS DE L'AGRICULTURE                                      </t>
  </si>
  <si>
    <t xml:space="preserve">PRODUITS DE L'ELEVAGE ET DE LA CHASSE                                  </t>
  </si>
  <si>
    <t xml:space="preserve">PRODUITS DE LA SYLVICULTURE, DE L'EXPLOITATION FORESTIÈRE ET SERVICES DE SOUTIEN                              </t>
  </si>
  <si>
    <t xml:space="preserve">PRODUITS DE LA PÊCHE ET DE L’AQUACULTURE                               </t>
  </si>
  <si>
    <t xml:space="preserve">PRODUITS DES INDUSTRIES EXTRACTIVES                                     </t>
  </si>
  <si>
    <t xml:space="preserve">PRODUITS ALIMENTAIRES                                       </t>
  </si>
  <si>
    <t>BOISSONS</t>
  </si>
  <si>
    <t xml:space="preserve">PRODUITS A BASE DE TABAC                                    </t>
  </si>
  <si>
    <t xml:space="preserve">PRODUITS TEXTILES, ARTICLES D'HABILLEMENT, EN CUIR ET ARTICLES DE VOYAGE ET CHAUSSURES                             </t>
  </si>
  <si>
    <t xml:space="preserve">PRODUITS EN BOIS, EN PAPIER OU EN CARTON, TRAVAUX D'IMPRIMERIE ET ET DE REPRODUCTION D'ENREGISTREMENTS                  </t>
  </si>
  <si>
    <t xml:space="preserve">PRODUITS DU RAFFINAGE ET DE LA COKÉFACTION ET PRODUITS CHIMIQUES                               </t>
  </si>
  <si>
    <t xml:space="preserve">PRODUITS PHARMACEUTIQUES                                       </t>
  </si>
  <si>
    <t xml:space="preserve">PRODUITS DU TRAVAIL DU CAOUTCHOUC ET DU PLASTIQUE                                 </t>
  </si>
  <si>
    <t xml:space="preserve">MATERIAUX MINERAUX                                       </t>
  </si>
  <si>
    <t xml:space="preserve">PRODUITS MÉTALLURGIQUES ET DE FONDERIE                                    </t>
  </si>
  <si>
    <t xml:space="preserve">MACHINES, MATERIELS ET EQUIPEMENTS DIVERS                                    </t>
  </si>
  <si>
    <t xml:space="preserve">PRODUITS DES AUTRES INDUSTRIES MANUFACTURIERES                                    </t>
  </si>
  <si>
    <t xml:space="preserve">REPARATION ET INSTALLATION DE MACHINES ET D'EQUIPEMENTS PROFESSIONNELS                                 </t>
  </si>
  <si>
    <t xml:space="preserve">ÉLECTRICITÉ ET GAZ                                      </t>
  </si>
  <si>
    <t xml:space="preserve">TRAVAUX DE PRODUCTION ET DISTRIBUTION D'EAU, ASSAINISSEMENT, TRAITEMENT DES DECHETS ET DEPOLLUTION                      </t>
  </si>
  <si>
    <t xml:space="preserve">TRAVAUX DE CONSTRUCTION                                      </t>
  </si>
  <si>
    <t>VENTE</t>
  </si>
  <si>
    <t xml:space="preserve">SERVICES DE TRANSPORTS, ENTREPOSAGE                                     </t>
  </si>
  <si>
    <t xml:space="preserve">SERVICES D'HEBERGEMENT ET DE RESTAURATION                                    </t>
  </si>
  <si>
    <t xml:space="preserve">SERVICES D'INFORMATION ET DE COMMUNICATION                                    </t>
  </si>
  <si>
    <t xml:space="preserve">SERVICES FINANCIERS ET D'ASSURANCE                                     </t>
  </si>
  <si>
    <t xml:space="preserve">SERVICES IMMOBILIERS                                       </t>
  </si>
  <si>
    <t>SERVICES SPECIALISES, SCIENTIFIQUES ET TECHNIQUES</t>
  </si>
  <si>
    <t xml:space="preserve">SERVICES DE SOUTIEN ET DE BUREAU                                   </t>
  </si>
  <si>
    <t xml:space="preserve">SERVICES D'ADMINISTRATION PUBLIQUE                                      </t>
  </si>
  <si>
    <t xml:space="preserve">SERVICES D'ENSEIGNEMENT                                       </t>
  </si>
  <si>
    <t xml:space="preserve">SERVICES DE SANTÉ HUMAINE ET D'ACTION SOCIALE                                  </t>
  </si>
  <si>
    <t xml:space="preserve">SERVICES ARTISTIQUES, SPORTIFS ET RECREATIFS                                    </t>
  </si>
  <si>
    <t xml:space="preserve">AUTRES SERVICES N.C.A.                                      </t>
  </si>
  <si>
    <t xml:space="preserve">SERVICES SPECIAUX DES MÉNAGES                                     </t>
  </si>
  <si>
    <t xml:space="preserve">SERVICES DES ORGANISATIONS EXTRATERRITORIALES                                     </t>
  </si>
  <si>
    <t>PRODUITS D'ATTENTE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</si>
  <si>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</si>
  <si>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</si>
  <si>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</si>
  <si>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</si>
  <si>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</si>
  <si>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</si>
  <si>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</si>
  <si>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</si>
  <si>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Acquisition nette d'objets de valeur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</si>
  <si>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</si>
  <si>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</si>
  <si>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</si>
  <si>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</si>
  <si>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</si>
  <si>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</si>
  <si>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</si>
  <si>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</si>
  <si>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</si>
  <si>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</si>
  <si>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</si>
  <si>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Rémunération des salariés</t>
  </si>
  <si>
    <t>Salaires bruts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</si>
  <si>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</si>
  <si>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</si>
  <si>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</si>
  <si>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</si>
  <si>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</si>
  <si>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</si>
  <si>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</si>
  <si>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</si>
  <si>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</si>
  <si>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</si>
  <si>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>ACQUISITION OBJETS DE VALEUR</t>
  </si>
  <si>
    <t>Subventions sur la production</t>
  </si>
  <si>
    <t>SUBVENTIONS SUR LES PRODUITS</t>
  </si>
  <si>
    <t xml:space="preserve">EXPORTATIONS </t>
  </si>
  <si>
    <t>Excédent brut d'exploitation / revenu mixte</t>
  </si>
  <si>
    <t>IMPORTATIONS</t>
  </si>
  <si>
    <t>Effectifs employés par branche</t>
  </si>
  <si>
    <t>PIB</t>
  </si>
  <si>
    <t>ANNEE 2012 AUX PRIX COURANT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</si>
</sst>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00"/>
    <numFmt numFmtId="166" formatCode="#,###"/>
    <numFmt numFmtId="167" formatCode="_-* #,##0\ _€_-;\-* #,##0\ _€_-;_-* &quot;-&quot;??\ _€_-;_-@_-"/>
  </numFmts>
  <fonts count="6" x14ac:knownFonts="1">
    <font>
      <sz val="8"/>
      <color theme="1"/>
      <name val="Segoe UI"/>
      <family val="2"/>
    </font>
    <font>
      <sz val="8"/>
      <color theme="1"/>
      <name val="Segoe UI"/>
      <family val="2"/>
    </font>
    <font>
      <sz val="8"/>
      <color rgb="FFFF0000"/>
      <name val="Segoe UI"/>
      <family val="2"/>
    </font>
    <font>
      <sz val="10"/>
      <name val="Arial"/>
      <family val="2"/>
    </font>
    <font>
      <sz val="8"/>
      <name val="Segoe UI"/>
      <family val="2"/>
    </font>
    <font>
      <b/>
      <u/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115">
    <xf numFmtId="0" fontId="0" fillId="0" borderId="0" xfId="0"/>
    <xf numFmtId="0" fontId="1" fillId="0" borderId="0" xfId="2" applyFont="1"/>
    <xf numFmtId="167" fontId="1" fillId="2" borderId="0" xfId="1" applyNumberFormat="1" applyFont="1" applyFill="1"/>
    <xf numFmtId="164" fontId="1" fillId="0" borderId="0" xfId="1" applyFont="1"/>
    <xf numFmtId="0" fontId="4" fillId="0" borderId="0" xfId="2" applyFont="1"/>
    <xf numFmtId="0" fontId="5" fillId="0" borderId="0" xfId="2" applyFont="1"/>
    <xf numFmtId="0" fontId="4" fillId="0" borderId="0" xfId="3" applyFont="1"/>
    <xf numFmtId="0" fontId="4" fillId="0" borderId="0" xfId="2" applyFont="1" applyAlignment="1">
      <alignment horizontal="center"/>
    </xf>
    <xf numFmtId="0" fontId="4" fillId="0" borderId="1" xfId="2" applyFont="1" applyBorder="1"/>
    <xf numFmtId="0" fontId="4" fillId="0" borderId="2" xfId="2" applyFont="1" applyBorder="1"/>
    <xf numFmtId="0" fontId="4" fillId="0" borderId="3" xfId="2" applyFont="1" applyBorder="1"/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8" xfId="2" applyFont="1" applyBorder="1" applyAlignment="1">
      <alignment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7" xfId="2" applyFont="1" applyBorder="1" applyAlignment="1">
      <alignment vertical="top" wrapText="1"/>
    </xf>
    <xf numFmtId="0" fontId="4" fillId="0" borderId="9" xfId="2" applyFont="1" applyBorder="1" applyAlignment="1">
      <alignment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14" xfId="2" applyFont="1" applyBorder="1" applyAlignment="1">
      <alignment horizontal="center" vertical="top" wrapText="1"/>
    </xf>
    <xf numFmtId="0" fontId="4" fillId="0" borderId="15" xfId="2" applyFont="1" applyBorder="1" applyAlignment="1">
      <alignment horizontal="center" vertical="top" wrapText="1"/>
    </xf>
    <xf numFmtId="0" fontId="4" fillId="0" borderId="16" xfId="2" applyFont="1" applyBorder="1" applyAlignment="1">
      <alignment horizontal="center" vertical="top" wrapText="1"/>
    </xf>
    <xf numFmtId="0" fontId="4" fillId="0" borderId="14" xfId="2" applyFont="1" applyBorder="1" applyAlignment="1">
      <alignment vertical="top" wrapText="1"/>
    </xf>
    <xf numFmtId="0" fontId="4" fillId="0" borderId="16" xfId="2" applyFont="1" applyBorder="1" applyAlignment="1">
      <alignment vertical="top" wrapText="1"/>
    </xf>
    <xf numFmtId="0" fontId="4" fillId="0" borderId="19" xfId="2" applyFont="1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165" fontId="4" fillId="0" borderId="22" xfId="2" applyNumberFormat="1" applyFont="1" applyBorder="1" applyAlignment="1">
      <alignment horizontal="center"/>
    </xf>
    <xf numFmtId="0" fontId="4" fillId="0" borderId="4" xfId="2" applyFont="1" applyBorder="1" applyAlignment="1">
      <alignment horizontal="left"/>
    </xf>
    <xf numFmtId="0" fontId="4" fillId="0" borderId="9" xfId="2" applyFont="1" applyBorder="1" applyAlignment="1">
      <alignment horizontal="left"/>
    </xf>
    <xf numFmtId="166" fontId="4" fillId="0" borderId="13" xfId="2" applyNumberFormat="1" applyFont="1" applyBorder="1"/>
    <xf numFmtId="166" fontId="4" fillId="0" borderId="14" xfId="2" applyNumberFormat="1" applyFont="1" applyBorder="1"/>
    <xf numFmtId="166" fontId="4" fillId="0" borderId="15" xfId="2" applyNumberFormat="1" applyFont="1" applyBorder="1"/>
    <xf numFmtId="166" fontId="4" fillId="0" borderId="16" xfId="2" applyNumberFormat="1" applyFont="1" applyBorder="1"/>
    <xf numFmtId="0" fontId="4" fillId="0" borderId="10" xfId="2" applyFont="1" applyBorder="1"/>
    <xf numFmtId="0" fontId="4" fillId="0" borderId="11" xfId="2" applyFont="1" applyBorder="1" applyAlignment="1">
      <alignment horizontal="left"/>
    </xf>
    <xf numFmtId="0" fontId="4" fillId="0" borderId="16" xfId="2" applyFont="1" applyBorder="1" applyAlignment="1">
      <alignment horizontal="left"/>
    </xf>
    <xf numFmtId="0" fontId="4" fillId="0" borderId="13" xfId="2" applyFont="1" applyBorder="1" applyAlignment="1">
      <alignment vertical="top" wrapText="1"/>
    </xf>
    <xf numFmtId="0" fontId="4" fillId="0" borderId="17" xfId="2" applyFont="1" applyBorder="1" applyAlignment="1">
      <alignment horizontal="left"/>
    </xf>
    <xf numFmtId="0" fontId="4" fillId="0" borderId="22" xfId="2" applyFont="1" applyBorder="1" applyAlignment="1">
      <alignment horizontal="left"/>
    </xf>
    <xf numFmtId="0" fontId="4" fillId="0" borderId="8" xfId="2" applyFont="1" applyBorder="1" applyAlignment="1">
      <alignment horizontal="centerContinuous" vertical="center"/>
    </xf>
    <xf numFmtId="166" fontId="4" fillId="0" borderId="5" xfId="2" applyNumberFormat="1" applyFont="1" applyBorder="1" applyAlignment="1">
      <alignment vertical="center"/>
    </xf>
    <xf numFmtId="166" fontId="4" fillId="0" borderId="23" xfId="2" applyNumberFormat="1" applyFont="1" applyBorder="1" applyAlignment="1">
      <alignment vertical="center"/>
    </xf>
    <xf numFmtId="166" fontId="4" fillId="0" borderId="3" xfId="2" applyNumberFormat="1" applyFont="1" applyBorder="1" applyAlignment="1">
      <alignment vertical="center"/>
    </xf>
    <xf numFmtId="166" fontId="4" fillId="0" borderId="24" xfId="2" applyNumberFormat="1" applyFont="1" applyBorder="1" applyAlignment="1">
      <alignment vertical="center"/>
    </xf>
    <xf numFmtId="166" fontId="4" fillId="0" borderId="25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166" fontId="4" fillId="0" borderId="0" xfId="2" applyNumberFormat="1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Continuous" vertical="center"/>
    </xf>
    <xf numFmtId="0" fontId="4" fillId="0" borderId="23" xfId="2" applyFont="1" applyBorder="1" applyAlignment="1">
      <alignment horizontal="centerContinuous" vertical="center"/>
    </xf>
    <xf numFmtId="0" fontId="4" fillId="0" borderId="26" xfId="2" applyFont="1" applyBorder="1" applyAlignment="1">
      <alignment horizontal="centerContinuous" vertical="center" wrapText="1"/>
    </xf>
    <xf numFmtId="0" fontId="4" fillId="0" borderId="3" xfId="2" applyFont="1" applyBorder="1" applyAlignment="1">
      <alignment horizontal="centerContinuous" vertical="center"/>
    </xf>
    <xf numFmtId="0" fontId="4" fillId="0" borderId="27" xfId="2" applyFont="1" applyBorder="1" applyAlignment="1">
      <alignment horizontal="center" vertical="top" wrapText="1"/>
    </xf>
    <xf numFmtId="0" fontId="4" fillId="0" borderId="12" xfId="2" applyFont="1" applyBorder="1"/>
    <xf numFmtId="0" fontId="4" fillId="0" borderId="16" xfId="2" applyFont="1" applyBorder="1"/>
    <xf numFmtId="0" fontId="4" fillId="0" borderId="14" xfId="2" applyFont="1" applyBorder="1"/>
    <xf numFmtId="0" fontId="4" fillId="0" borderId="28" xfId="2" applyFont="1" applyBorder="1"/>
    <xf numFmtId="0" fontId="4" fillId="0" borderId="29" xfId="2" applyFont="1" applyBorder="1" applyAlignment="1">
      <alignment horizontal="centerContinuous" vertical="center"/>
    </xf>
    <xf numFmtId="0" fontId="4" fillId="0" borderId="30" xfId="2" applyFont="1" applyBorder="1" applyAlignment="1">
      <alignment horizontal="centerContinuous" vertical="center"/>
    </xf>
    <xf numFmtId="0" fontId="4" fillId="0" borderId="31" xfId="2" applyFont="1" applyBorder="1" applyAlignment="1">
      <alignment horizontal="centerContinuous" vertical="center"/>
    </xf>
    <xf numFmtId="0" fontId="4" fillId="0" borderId="32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top" wrapText="1"/>
    </xf>
    <xf numFmtId="0" fontId="4" fillId="0" borderId="18" xfId="2" applyFont="1" applyBorder="1" applyAlignment="1">
      <alignment horizontal="center"/>
    </xf>
    <xf numFmtId="0" fontId="4" fillId="0" borderId="22" xfId="2" applyFont="1" applyBorder="1"/>
    <xf numFmtId="0" fontId="4" fillId="0" borderId="20" xfId="2" applyFont="1" applyBorder="1"/>
    <xf numFmtId="0" fontId="4" fillId="0" borderId="35" xfId="2" applyFont="1" applyBorder="1"/>
    <xf numFmtId="0" fontId="4" fillId="0" borderId="21" xfId="2" applyFont="1" applyBorder="1"/>
    <xf numFmtId="0" fontId="4" fillId="0" borderId="36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/>
    <xf numFmtId="166" fontId="4" fillId="0" borderId="0" xfId="2" applyNumberFormat="1" applyFont="1"/>
    <xf numFmtId="0" fontId="4" fillId="0" borderId="12" xfId="2" applyFont="1" applyBorder="1" applyAlignment="1">
      <alignment horizontal="left"/>
    </xf>
    <xf numFmtId="166" fontId="4" fillId="0" borderId="12" xfId="2" applyNumberFormat="1" applyFont="1" applyBorder="1"/>
    <xf numFmtId="166" fontId="4" fillId="0" borderId="40" xfId="2" applyNumberFormat="1" applyFont="1" applyBorder="1"/>
    <xf numFmtId="166" fontId="4" fillId="0" borderId="41" xfId="2" applyNumberFormat="1" applyFont="1" applyBorder="1"/>
    <xf numFmtId="166" fontId="4" fillId="0" borderId="34" xfId="2" applyNumberFormat="1" applyFont="1" applyBorder="1"/>
    <xf numFmtId="166" fontId="4" fillId="0" borderId="42" xfId="2" applyNumberFormat="1" applyFont="1" applyBorder="1" applyAlignment="1">
      <alignment vertical="center"/>
    </xf>
    <xf numFmtId="166" fontId="4" fillId="0" borderId="43" xfId="2" applyNumberFormat="1" applyFont="1" applyBorder="1" applyAlignment="1">
      <alignment vertical="center"/>
    </xf>
    <xf numFmtId="166" fontId="4" fillId="0" borderId="44" xfId="2" applyNumberFormat="1" applyFont="1" applyBorder="1" applyAlignment="1">
      <alignment vertical="center"/>
    </xf>
    <xf numFmtId="166" fontId="4" fillId="0" borderId="43" xfId="2" applyNumberFormat="1" applyFont="1" applyBorder="1"/>
    <xf numFmtId="0" fontId="4" fillId="0" borderId="40" xfId="2" applyFont="1" applyBorder="1"/>
    <xf numFmtId="166" fontId="4" fillId="0" borderId="10" xfId="2" applyNumberFormat="1" applyFont="1" applyBorder="1"/>
    <xf numFmtId="166" fontId="4" fillId="0" borderId="7" xfId="2" applyNumberFormat="1" applyFont="1" applyBorder="1"/>
    <xf numFmtId="166" fontId="4" fillId="0" borderId="6" xfId="2" applyNumberFormat="1" applyFont="1" applyBorder="1"/>
    <xf numFmtId="166" fontId="4" fillId="0" borderId="9" xfId="2" applyNumberFormat="1" applyFont="1" applyBorder="1"/>
    <xf numFmtId="0" fontId="4" fillId="0" borderId="4" xfId="2" applyFont="1" applyBorder="1"/>
    <xf numFmtId="0" fontId="4" fillId="0" borderId="8" xfId="2" applyFont="1" applyBorder="1"/>
    <xf numFmtId="166" fontId="4" fillId="0" borderId="28" xfId="2" applyNumberFormat="1" applyFont="1" applyBorder="1"/>
    <xf numFmtId="0" fontId="4" fillId="0" borderId="11" xfId="2" applyFont="1" applyBorder="1"/>
    <xf numFmtId="166" fontId="4" fillId="0" borderId="15" xfId="2" applyNumberFormat="1" applyFont="1" applyBorder="1" applyAlignment="1">
      <alignment vertical="center"/>
    </xf>
    <xf numFmtId="166" fontId="4" fillId="0" borderId="14" xfId="2" applyNumberFormat="1" applyFont="1" applyBorder="1" applyAlignment="1">
      <alignment vertical="center"/>
    </xf>
    <xf numFmtId="166" fontId="4" fillId="0" borderId="13" xfId="2" applyNumberFormat="1" applyFont="1" applyBorder="1" applyAlignment="1">
      <alignment vertical="center"/>
    </xf>
    <xf numFmtId="166" fontId="4" fillId="0" borderId="40" xfId="2" applyNumberFormat="1" applyFont="1" applyBorder="1" applyAlignment="1">
      <alignment vertical="center"/>
    </xf>
    <xf numFmtId="166" fontId="4" fillId="0" borderId="21" xfId="2" applyNumberFormat="1" applyFont="1" applyBorder="1"/>
    <xf numFmtId="166" fontId="4" fillId="0" borderId="20" xfId="2" applyNumberFormat="1" applyFont="1" applyBorder="1"/>
    <xf numFmtId="166" fontId="4" fillId="0" borderId="21" xfId="3" applyNumberFormat="1" applyFont="1" applyBorder="1"/>
    <xf numFmtId="166" fontId="4" fillId="0" borderId="19" xfId="2" applyNumberFormat="1" applyFont="1" applyBorder="1"/>
    <xf numFmtId="166" fontId="4" fillId="0" borderId="22" xfId="2" applyNumberFormat="1" applyFont="1" applyBorder="1"/>
    <xf numFmtId="0" fontId="4" fillId="0" borderId="42" xfId="2" applyFont="1" applyBorder="1"/>
    <xf numFmtId="166" fontId="4" fillId="0" borderId="24" xfId="2" applyNumberFormat="1" applyFont="1" applyBorder="1"/>
    <xf numFmtId="166" fontId="4" fillId="0" borderId="25" xfId="3" applyNumberFormat="1" applyFont="1" applyBorder="1"/>
    <xf numFmtId="166" fontId="4" fillId="0" borderId="23" xfId="2" applyNumberFormat="1" applyFont="1" applyBorder="1"/>
    <xf numFmtId="166" fontId="4" fillId="0" borderId="42" xfId="2" applyNumberFormat="1" applyFont="1" applyBorder="1"/>
    <xf numFmtId="0" fontId="4" fillId="0" borderId="0" xfId="3" applyFont="1" applyAlignment="1">
      <alignment horizontal="center"/>
    </xf>
    <xf numFmtId="0" fontId="4" fillId="0" borderId="14" xfId="2" applyFont="1" applyBorder="1" applyAlignment="1">
      <alignment horizontal="center"/>
    </xf>
    <xf numFmtId="166" fontId="2" fillId="0" borderId="13" xfId="2" applyNumberFormat="1" applyFont="1" applyBorder="1"/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03"/>
  <sheetViews>
    <sheetView zoomScale="90" zoomScaleNormal="90" workbookViewId="0">
      <pane xSplit="2" ySplit="7" topLeftCell="AQ8" activePane="bottomRight" state="frozen"/>
      <selection activeCell="AY75" sqref="A1:XFD1048576"/>
      <selection pane="topRight" activeCell="AY75" sqref="A1:XFD1048576"/>
      <selection pane="bottomLeft" activeCell="AY75" sqref="A1:XFD1048576"/>
      <selection pane="bottomRight" activeCell="L3" sqref="L3:AW3"/>
    </sheetView>
  </sheetViews>
  <sheetFormatPr baseColWidth="10" defaultColWidth="13.33203125" defaultRowHeight="11.5" x14ac:dyDescent="0.3"/>
  <cols>
    <col min="1" max="1" width="4.33203125" style="4" bestFit="1" customWidth="1"/>
    <col min="2" max="2" width="116.44140625" style="4" bestFit="1" customWidth="1"/>
    <col min="3" max="3" width="12.6640625" style="4" customWidth="1"/>
    <col min="4" max="10" width="11.33203125" style="4" customWidth="1"/>
    <col min="11" max="11" width="16" style="4" customWidth="1"/>
    <col min="12" max="51" width="14.77734375" style="4" customWidth="1"/>
    <col min="52" max="57" width="11.33203125" style="4" customWidth="1"/>
    <col min="58" max="58" width="16.6640625" style="4" bestFit="1" customWidth="1"/>
    <col min="59" max="60" width="11.33203125" style="4" customWidth="1"/>
    <col min="61" max="61" width="12.109375" style="4" customWidth="1"/>
    <col min="62" max="62" width="10.77734375" style="4" bestFit="1" customWidth="1"/>
    <col min="63" max="63" width="13.6640625" style="7" customWidth="1"/>
    <col min="64" max="64" width="21.109375" style="7" bestFit="1" customWidth="1"/>
    <col min="65" max="16384" width="13.33203125" style="4"/>
  </cols>
  <sheetData>
    <row r="1" spans="1:114" s="6" customFormat="1" x14ac:dyDescent="0.3">
      <c r="A1" s="4"/>
      <c r="B1" s="4"/>
      <c r="C1" s="4"/>
      <c r="D1" s="4"/>
      <c r="E1" s="4"/>
      <c r="F1" s="4"/>
      <c r="G1" s="5" t="s">
        <v>0</v>
      </c>
      <c r="H1" s="5"/>
      <c r="I1" s="4"/>
      <c r="J1" s="4"/>
      <c r="K1" s="4"/>
      <c r="L1" s="4"/>
      <c r="M1" s="4"/>
      <c r="N1" s="6" t="s">
        <v>178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7"/>
      <c r="BL1" s="7"/>
      <c r="DF1" s="3"/>
      <c r="DI1" s="106"/>
      <c r="DJ1" s="106"/>
    </row>
    <row r="2" spans="1:114" s="6" customForma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7"/>
      <c r="BL2" s="7"/>
      <c r="DI2" s="106"/>
      <c r="DJ2" s="106"/>
    </row>
    <row r="3" spans="1:114" s="6" customFormat="1" ht="12" thickBot="1" x14ac:dyDescent="0.35">
      <c r="A3" s="4"/>
      <c r="B3" s="4"/>
      <c r="C3" s="5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5"/>
      <c r="AZ3" s="4"/>
      <c r="BA3" s="4"/>
      <c r="BB3" s="4"/>
      <c r="BC3" s="4"/>
      <c r="BD3" s="4"/>
      <c r="BE3" s="5"/>
      <c r="BF3" s="4"/>
      <c r="BG3" s="4"/>
      <c r="BH3" s="4"/>
      <c r="BI3" s="4"/>
      <c r="BJ3" s="4"/>
      <c r="BK3" s="7"/>
      <c r="BL3" s="7"/>
      <c r="DI3" s="106"/>
      <c r="DJ3" s="106"/>
    </row>
    <row r="4" spans="1:114" s="6" customFormat="1" ht="12.5" thickTop="1" thickBo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 t="s">
        <v>4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0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7"/>
      <c r="BK4" s="4"/>
      <c r="BL4" s="4"/>
      <c r="DI4" s="106"/>
      <c r="DJ4" s="106"/>
    </row>
    <row r="5" spans="1:114" s="6" customFormat="1" ht="115.5" thickTop="1" x14ac:dyDescent="0.3">
      <c r="A5" s="109" t="s">
        <v>5</v>
      </c>
      <c r="B5" s="110"/>
      <c r="C5" s="11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3" t="s">
        <v>13</v>
      </c>
      <c r="K5" s="14" t="s">
        <v>14</v>
      </c>
      <c r="L5" s="15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22</v>
      </c>
      <c r="T5" s="11" t="s">
        <v>23</v>
      </c>
      <c r="U5" s="11" t="s">
        <v>24</v>
      </c>
      <c r="V5" s="11" t="s">
        <v>25</v>
      </c>
      <c r="W5" s="11" t="s">
        <v>26</v>
      </c>
      <c r="X5" s="11" t="s">
        <v>27</v>
      </c>
      <c r="Y5" s="11" t="s">
        <v>28</v>
      </c>
      <c r="Z5" s="11" t="s">
        <v>29</v>
      </c>
      <c r="AA5" s="11" t="s">
        <v>30</v>
      </c>
      <c r="AB5" s="11" t="s">
        <v>31</v>
      </c>
      <c r="AC5" s="11" t="s">
        <v>32</v>
      </c>
      <c r="AD5" s="11" t="s">
        <v>33</v>
      </c>
      <c r="AE5" s="11" t="s">
        <v>34</v>
      </c>
      <c r="AF5" s="11" t="s">
        <v>35</v>
      </c>
      <c r="AG5" s="11" t="s">
        <v>36</v>
      </c>
      <c r="AH5" s="11" t="s">
        <v>37</v>
      </c>
      <c r="AI5" s="11" t="s">
        <v>38</v>
      </c>
      <c r="AJ5" s="11" t="s">
        <v>39</v>
      </c>
      <c r="AK5" s="11" t="s">
        <v>40</v>
      </c>
      <c r="AL5" s="11" t="s">
        <v>41</v>
      </c>
      <c r="AM5" s="11" t="s">
        <v>42</v>
      </c>
      <c r="AN5" s="11" t="s">
        <v>43</v>
      </c>
      <c r="AO5" s="11" t="s">
        <v>44</v>
      </c>
      <c r="AP5" s="11" t="s">
        <v>45</v>
      </c>
      <c r="AQ5" s="11" t="s">
        <v>46</v>
      </c>
      <c r="AR5" s="11" t="s">
        <v>47</v>
      </c>
      <c r="AS5" s="11" t="s">
        <v>48</v>
      </c>
      <c r="AT5" s="11" t="s">
        <v>49</v>
      </c>
      <c r="AU5" s="11" t="s">
        <v>50</v>
      </c>
      <c r="AV5" s="11" t="s">
        <v>51</v>
      </c>
      <c r="AW5" s="11" t="s">
        <v>52</v>
      </c>
      <c r="AX5" s="14" t="s">
        <v>53</v>
      </c>
      <c r="AY5" s="16" t="s">
        <v>54</v>
      </c>
      <c r="AZ5" s="17" t="s">
        <v>55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DI5" s="106"/>
      <c r="DJ5" s="106"/>
    </row>
    <row r="6" spans="1:114" s="6" customFormat="1" ht="14.65" customHeight="1" x14ac:dyDescent="0.3">
      <c r="A6" s="111"/>
      <c r="B6" s="112"/>
      <c r="C6" s="18"/>
      <c r="D6" s="19"/>
      <c r="E6" s="19"/>
      <c r="F6" s="19"/>
      <c r="G6" s="19"/>
      <c r="H6" s="19"/>
      <c r="I6" s="19"/>
      <c r="J6" s="19"/>
      <c r="K6" s="19"/>
      <c r="L6" s="20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21"/>
      <c r="AY6" s="22"/>
      <c r="AZ6" s="23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DI6" s="106"/>
      <c r="DJ6" s="106"/>
    </row>
    <row r="7" spans="1:114" s="6" customFormat="1" ht="15" customHeight="1" thickBot="1" x14ac:dyDescent="0.35">
      <c r="A7" s="113"/>
      <c r="B7" s="114"/>
      <c r="C7" s="24"/>
      <c r="D7" s="25" t="s">
        <v>56</v>
      </c>
      <c r="E7" s="25" t="s">
        <v>57</v>
      </c>
      <c r="F7" s="25" t="s">
        <v>58</v>
      </c>
      <c r="G7" s="25" t="s">
        <v>59</v>
      </c>
      <c r="H7" s="25" t="s">
        <v>60</v>
      </c>
      <c r="I7" s="25" t="s">
        <v>61</v>
      </c>
      <c r="J7" s="25" t="s">
        <v>62</v>
      </c>
      <c r="K7" s="25"/>
      <c r="L7" s="26" t="s">
        <v>63</v>
      </c>
      <c r="M7" s="24" t="s">
        <v>64</v>
      </c>
      <c r="N7" s="24" t="s">
        <v>65</v>
      </c>
      <c r="O7" s="24" t="s">
        <v>66</v>
      </c>
      <c r="P7" s="24" t="s">
        <v>67</v>
      </c>
      <c r="Q7" s="24" t="s">
        <v>68</v>
      </c>
      <c r="R7" s="24" t="s">
        <v>69</v>
      </c>
      <c r="S7" s="24" t="s">
        <v>70</v>
      </c>
      <c r="T7" s="24" t="s">
        <v>71</v>
      </c>
      <c r="U7" s="24" t="s">
        <v>72</v>
      </c>
      <c r="V7" s="24" t="s">
        <v>73</v>
      </c>
      <c r="W7" s="24" t="s">
        <v>74</v>
      </c>
      <c r="X7" s="24" t="s">
        <v>75</v>
      </c>
      <c r="Y7" s="24" t="s">
        <v>76</v>
      </c>
      <c r="Z7" s="24" t="s">
        <v>77</v>
      </c>
      <c r="AA7" s="24" t="s">
        <v>78</v>
      </c>
      <c r="AB7" s="24" t="s">
        <v>79</v>
      </c>
      <c r="AC7" s="24" t="s">
        <v>80</v>
      </c>
      <c r="AD7" s="24" t="s">
        <v>81</v>
      </c>
      <c r="AE7" s="24" t="s">
        <v>82</v>
      </c>
      <c r="AF7" s="24" t="s">
        <v>83</v>
      </c>
      <c r="AG7" s="24" t="s">
        <v>84</v>
      </c>
      <c r="AH7" s="24" t="s">
        <v>85</v>
      </c>
      <c r="AI7" s="24" t="s">
        <v>86</v>
      </c>
      <c r="AJ7" s="24" t="s">
        <v>87</v>
      </c>
      <c r="AK7" s="24" t="s">
        <v>88</v>
      </c>
      <c r="AL7" s="24" t="s">
        <v>89</v>
      </c>
      <c r="AM7" s="24" t="s">
        <v>90</v>
      </c>
      <c r="AN7" s="24" t="s">
        <v>91</v>
      </c>
      <c r="AO7" s="24" t="s">
        <v>92</v>
      </c>
      <c r="AP7" s="24" t="s">
        <v>93</v>
      </c>
      <c r="AQ7" s="24" t="s">
        <v>94</v>
      </c>
      <c r="AR7" s="24" t="s">
        <v>95</v>
      </c>
      <c r="AS7" s="24" t="s">
        <v>96</v>
      </c>
      <c r="AT7" s="24" t="s">
        <v>97</v>
      </c>
      <c r="AU7" s="24" t="s">
        <v>98</v>
      </c>
      <c r="AV7" s="24" t="s">
        <v>99</v>
      </c>
      <c r="AW7" s="24" t="s">
        <v>100</v>
      </c>
      <c r="AX7" s="27"/>
      <c r="AY7" s="22"/>
      <c r="AZ7" s="23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DI7" s="106"/>
      <c r="DJ7" s="106"/>
    </row>
    <row r="8" spans="1:114" s="6" customFormat="1" ht="12" thickTop="1" x14ac:dyDescent="0.3">
      <c r="A8" s="28" t="s">
        <v>63</v>
      </c>
      <c r="B8" s="29" t="s">
        <v>101</v>
      </c>
      <c r="C8" s="30">
        <f>+D8+E8+F8+G8+H8+I8+J8+K8</f>
        <v>835917</v>
      </c>
      <c r="D8" s="30">
        <v>68019</v>
      </c>
      <c r="E8" s="31">
        <v>30631</v>
      </c>
      <c r="F8" s="31">
        <v>1123</v>
      </c>
      <c r="G8" s="31">
        <v>0</v>
      </c>
      <c r="H8" s="31">
        <v>0</v>
      </c>
      <c r="I8" s="31">
        <v>0</v>
      </c>
      <c r="J8" s="31">
        <v>1143</v>
      </c>
      <c r="K8" s="31">
        <f>+AX8+AZ8</f>
        <v>735001</v>
      </c>
      <c r="L8" s="32">
        <v>717383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0</v>
      </c>
      <c r="AT8" s="30">
        <v>0</v>
      </c>
      <c r="AU8" s="30"/>
      <c r="AV8" s="30"/>
      <c r="AW8" s="30">
        <v>0</v>
      </c>
      <c r="AX8" s="33">
        <f t="shared" ref="AX8:AX45" si="0">SUM(L8:AW8)</f>
        <v>717383</v>
      </c>
      <c r="AY8" s="34"/>
      <c r="AZ8" s="33">
        <v>17618</v>
      </c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DI8" s="106"/>
      <c r="DJ8" s="106"/>
    </row>
    <row r="9" spans="1:114" s="6" customFormat="1" x14ac:dyDescent="0.3">
      <c r="A9" s="35" t="s">
        <v>64</v>
      </c>
      <c r="B9" s="36" t="s">
        <v>102</v>
      </c>
      <c r="C9" s="30">
        <f t="shared" ref="C9:C45" si="1">+D9+E9+F9+G9+H9+I9+J9+K9</f>
        <v>142100</v>
      </c>
      <c r="D9" s="30">
        <v>13234</v>
      </c>
      <c r="E9" s="31">
        <v>1714</v>
      </c>
      <c r="F9" s="31">
        <v>4</v>
      </c>
      <c r="G9" s="31">
        <v>0</v>
      </c>
      <c r="H9" s="31">
        <v>0</v>
      </c>
      <c r="I9" s="31">
        <v>0</v>
      </c>
      <c r="J9" s="31">
        <v>33</v>
      </c>
      <c r="K9" s="31">
        <f t="shared" ref="K9:K45" si="2">+AX9+AZ9</f>
        <v>127115</v>
      </c>
      <c r="L9" s="32">
        <v>0</v>
      </c>
      <c r="M9" s="30">
        <v>123779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/>
      <c r="AV9" s="30"/>
      <c r="AW9" s="30">
        <v>0</v>
      </c>
      <c r="AX9" s="33">
        <f t="shared" si="0"/>
        <v>123779</v>
      </c>
      <c r="AY9" s="37"/>
      <c r="AZ9" s="33">
        <v>3336</v>
      </c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DI9" s="106"/>
      <c r="DJ9" s="106"/>
    </row>
    <row r="10" spans="1:114" s="6" customFormat="1" x14ac:dyDescent="0.3">
      <c r="A10" s="35" t="s">
        <v>65</v>
      </c>
      <c r="B10" s="36" t="s">
        <v>103</v>
      </c>
      <c r="C10" s="30">
        <f t="shared" si="1"/>
        <v>43579</v>
      </c>
      <c r="D10" s="30">
        <v>4429</v>
      </c>
      <c r="E10" s="31">
        <v>1331</v>
      </c>
      <c r="F10" s="31">
        <v>42</v>
      </c>
      <c r="G10" s="31">
        <v>0</v>
      </c>
      <c r="H10" s="31">
        <v>0</v>
      </c>
      <c r="I10" s="31">
        <v>0</v>
      </c>
      <c r="J10" s="31">
        <v>30</v>
      </c>
      <c r="K10" s="31">
        <f t="shared" si="2"/>
        <v>37747</v>
      </c>
      <c r="L10" s="32">
        <v>0</v>
      </c>
      <c r="M10" s="30">
        <v>0</v>
      </c>
      <c r="N10" s="30">
        <v>37125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/>
      <c r="AV10" s="30"/>
      <c r="AW10" s="30">
        <v>0</v>
      </c>
      <c r="AX10" s="33">
        <f t="shared" si="0"/>
        <v>37125</v>
      </c>
      <c r="AY10" s="37"/>
      <c r="AZ10" s="33">
        <v>622</v>
      </c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DI10" s="106"/>
      <c r="DJ10" s="106"/>
    </row>
    <row r="11" spans="1:114" s="6" customFormat="1" x14ac:dyDescent="0.3">
      <c r="A11" s="35" t="s">
        <v>66</v>
      </c>
      <c r="B11" s="36" t="s">
        <v>104</v>
      </c>
      <c r="C11" s="30">
        <f t="shared" si="1"/>
        <v>25480</v>
      </c>
      <c r="D11" s="30">
        <v>2691</v>
      </c>
      <c r="E11" s="31">
        <v>800</v>
      </c>
      <c r="F11" s="31">
        <v>173</v>
      </c>
      <c r="G11" s="31">
        <v>0</v>
      </c>
      <c r="H11" s="31">
        <v>0</v>
      </c>
      <c r="I11" s="31">
        <v>0</v>
      </c>
      <c r="J11" s="31">
        <v>100</v>
      </c>
      <c r="K11" s="31">
        <f t="shared" si="2"/>
        <v>21716</v>
      </c>
      <c r="L11" s="32">
        <v>0</v>
      </c>
      <c r="M11" s="30">
        <v>0</v>
      </c>
      <c r="N11" s="30">
        <v>0</v>
      </c>
      <c r="O11" s="30">
        <v>20690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/>
      <c r="AV11" s="30"/>
      <c r="AW11" s="30">
        <v>0</v>
      </c>
      <c r="AX11" s="33">
        <f t="shared" si="0"/>
        <v>20690</v>
      </c>
      <c r="AY11" s="37"/>
      <c r="AZ11" s="33">
        <v>1026</v>
      </c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DI11" s="106"/>
      <c r="DJ11" s="106"/>
    </row>
    <row r="12" spans="1:114" s="6" customFormat="1" x14ac:dyDescent="0.3">
      <c r="A12" s="35" t="s">
        <v>67</v>
      </c>
      <c r="B12" s="36" t="s">
        <v>105</v>
      </c>
      <c r="C12" s="30">
        <f t="shared" si="1"/>
        <v>107396</v>
      </c>
      <c r="D12" s="30">
        <v>4772</v>
      </c>
      <c r="E12" s="31">
        <v>2417</v>
      </c>
      <c r="F12" s="31">
        <v>1024</v>
      </c>
      <c r="G12" s="31">
        <v>0</v>
      </c>
      <c r="H12" s="31">
        <v>0</v>
      </c>
      <c r="I12" s="31">
        <v>0</v>
      </c>
      <c r="J12" s="31">
        <v>541</v>
      </c>
      <c r="K12" s="31">
        <f t="shared" si="2"/>
        <v>98642</v>
      </c>
      <c r="L12" s="32">
        <v>0</v>
      </c>
      <c r="M12" s="30">
        <v>0</v>
      </c>
      <c r="N12" s="30">
        <v>0</v>
      </c>
      <c r="O12" s="30">
        <v>0</v>
      </c>
      <c r="P12" s="30">
        <v>85549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5027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/>
      <c r="AV12" s="30"/>
      <c r="AW12" s="30">
        <v>0</v>
      </c>
      <c r="AX12" s="33">
        <f t="shared" si="0"/>
        <v>90576</v>
      </c>
      <c r="AY12" s="37"/>
      <c r="AZ12" s="33">
        <v>8066</v>
      </c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DI12" s="106"/>
      <c r="DJ12" s="106"/>
    </row>
    <row r="13" spans="1:114" s="6" customFormat="1" x14ac:dyDescent="0.3">
      <c r="A13" s="35" t="s">
        <v>68</v>
      </c>
      <c r="B13" s="36" t="s">
        <v>106</v>
      </c>
      <c r="C13" s="30">
        <f t="shared" si="1"/>
        <v>664663</v>
      </c>
      <c r="D13" s="30">
        <v>63899</v>
      </c>
      <c r="E13" s="31">
        <v>16126</v>
      </c>
      <c r="F13" s="31">
        <v>18972</v>
      </c>
      <c r="G13" s="31">
        <v>0</v>
      </c>
      <c r="H13" s="31">
        <v>741</v>
      </c>
      <c r="I13" s="31">
        <v>37</v>
      </c>
      <c r="J13" s="31">
        <v>11084</v>
      </c>
      <c r="K13" s="31">
        <f t="shared" si="2"/>
        <v>553804</v>
      </c>
      <c r="L13" s="32">
        <v>0</v>
      </c>
      <c r="M13" s="30">
        <v>0</v>
      </c>
      <c r="N13" s="30">
        <v>0</v>
      </c>
      <c r="O13" s="30">
        <v>0</v>
      </c>
      <c r="P13" s="30">
        <v>0</v>
      </c>
      <c r="Q13" s="30">
        <v>449894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/>
      <c r="AV13" s="30"/>
      <c r="AW13" s="30">
        <v>0</v>
      </c>
      <c r="AX13" s="33">
        <f t="shared" si="0"/>
        <v>449894</v>
      </c>
      <c r="AY13" s="37"/>
      <c r="AZ13" s="33">
        <v>103910</v>
      </c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DI13" s="106"/>
      <c r="DJ13" s="106"/>
    </row>
    <row r="14" spans="1:114" s="6" customFormat="1" x14ac:dyDescent="0.3">
      <c r="A14" s="35" t="s">
        <v>69</v>
      </c>
      <c r="B14" s="36" t="s">
        <v>107</v>
      </c>
      <c r="C14" s="30">
        <f t="shared" si="1"/>
        <v>142827</v>
      </c>
      <c r="D14" s="30">
        <v>10548</v>
      </c>
      <c r="E14" s="31">
        <v>1044</v>
      </c>
      <c r="F14" s="31">
        <v>8138</v>
      </c>
      <c r="G14" s="31">
        <v>0</v>
      </c>
      <c r="H14" s="31">
        <v>5399</v>
      </c>
      <c r="I14" s="31">
        <v>24</v>
      </c>
      <c r="J14" s="31">
        <v>1350</v>
      </c>
      <c r="K14" s="31">
        <f t="shared" si="2"/>
        <v>116324</v>
      </c>
      <c r="L14" s="32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107199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/>
      <c r="AV14" s="30"/>
      <c r="AW14" s="30">
        <v>0</v>
      </c>
      <c r="AX14" s="33">
        <f t="shared" si="0"/>
        <v>107199</v>
      </c>
      <c r="AY14" s="37"/>
      <c r="AZ14" s="33">
        <v>9125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DI14" s="106"/>
      <c r="DJ14" s="106"/>
    </row>
    <row r="15" spans="1:114" s="6" customFormat="1" x14ac:dyDescent="0.3">
      <c r="A15" s="35" t="s">
        <v>70</v>
      </c>
      <c r="B15" s="36" t="s">
        <v>108</v>
      </c>
      <c r="C15" s="30">
        <f t="shared" si="1"/>
        <v>13970</v>
      </c>
      <c r="D15" s="30">
        <v>655</v>
      </c>
      <c r="E15" s="31">
        <v>157</v>
      </c>
      <c r="F15" s="31">
        <v>2582</v>
      </c>
      <c r="G15" s="31">
        <v>0</v>
      </c>
      <c r="H15" s="31">
        <v>2147</v>
      </c>
      <c r="I15" s="31">
        <v>7</v>
      </c>
      <c r="J15" s="31">
        <v>1044</v>
      </c>
      <c r="K15" s="31">
        <f t="shared" si="2"/>
        <v>7378</v>
      </c>
      <c r="L15" s="32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87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/>
      <c r="AV15" s="30"/>
      <c r="AW15" s="30">
        <v>0</v>
      </c>
      <c r="AX15" s="33">
        <f t="shared" si="0"/>
        <v>87</v>
      </c>
      <c r="AY15" s="37"/>
      <c r="AZ15" s="33">
        <v>7291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DI15" s="106"/>
      <c r="DJ15" s="106"/>
    </row>
    <row r="16" spans="1:114" s="6" customFormat="1" x14ac:dyDescent="0.3">
      <c r="A16" s="35" t="s">
        <v>71</v>
      </c>
      <c r="B16" s="36" t="s">
        <v>109</v>
      </c>
      <c r="C16" s="30">
        <f t="shared" si="1"/>
        <v>254797</v>
      </c>
      <c r="D16" s="30">
        <v>56621</v>
      </c>
      <c r="E16" s="31">
        <v>1165</v>
      </c>
      <c r="F16" s="31">
        <v>14113</v>
      </c>
      <c r="G16" s="31">
        <v>0</v>
      </c>
      <c r="H16" s="31">
        <v>0</v>
      </c>
      <c r="I16" s="31">
        <v>24</v>
      </c>
      <c r="J16" s="31">
        <v>11186</v>
      </c>
      <c r="K16" s="31">
        <f t="shared" si="2"/>
        <v>171688</v>
      </c>
      <c r="L16" s="32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85419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/>
      <c r="AV16" s="30"/>
      <c r="AW16" s="30">
        <v>0</v>
      </c>
      <c r="AX16" s="33">
        <f t="shared" si="0"/>
        <v>85419</v>
      </c>
      <c r="AY16" s="37"/>
      <c r="AZ16" s="33">
        <v>86269</v>
      </c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DI16" s="106"/>
      <c r="DJ16" s="106"/>
    </row>
    <row r="17" spans="1:114" s="6" customFormat="1" x14ac:dyDescent="0.3">
      <c r="A17" s="35" t="s">
        <v>72</v>
      </c>
      <c r="B17" s="36" t="s">
        <v>110</v>
      </c>
      <c r="C17" s="30">
        <f t="shared" si="1"/>
        <v>146509</v>
      </c>
      <c r="D17" s="30">
        <v>17675</v>
      </c>
      <c r="E17" s="31">
        <v>3655</v>
      </c>
      <c r="F17" s="31">
        <v>1401</v>
      </c>
      <c r="G17" s="31">
        <v>0</v>
      </c>
      <c r="H17" s="31">
        <v>0</v>
      </c>
      <c r="I17" s="31">
        <v>4</v>
      </c>
      <c r="J17" s="31">
        <v>1620</v>
      </c>
      <c r="K17" s="31">
        <f t="shared" si="2"/>
        <v>122154</v>
      </c>
      <c r="L17" s="32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107510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/>
      <c r="AV17" s="30"/>
      <c r="AW17" s="30">
        <v>0</v>
      </c>
      <c r="AX17" s="33">
        <f t="shared" si="0"/>
        <v>107510</v>
      </c>
      <c r="AY17" s="37"/>
      <c r="AZ17" s="33">
        <v>14644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DI17" s="106"/>
      <c r="DJ17" s="106"/>
    </row>
    <row r="18" spans="1:114" s="6" customFormat="1" x14ac:dyDescent="0.3">
      <c r="A18" s="35" t="s">
        <v>73</v>
      </c>
      <c r="B18" s="36" t="s">
        <v>111</v>
      </c>
      <c r="C18" s="30">
        <f t="shared" si="1"/>
        <v>677628</v>
      </c>
      <c r="D18" s="30">
        <v>90577</v>
      </c>
      <c r="E18" s="31">
        <v>14787</v>
      </c>
      <c r="F18" s="31">
        <v>26350</v>
      </c>
      <c r="G18" s="31">
        <v>-42537</v>
      </c>
      <c r="H18" s="31">
        <v>16603</v>
      </c>
      <c r="I18" s="31">
        <v>365</v>
      </c>
      <c r="J18" s="31">
        <v>15863</v>
      </c>
      <c r="K18" s="31">
        <f t="shared" si="2"/>
        <v>555620</v>
      </c>
      <c r="L18" s="32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166290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/>
      <c r="AV18" s="30"/>
      <c r="AW18" s="30">
        <v>0</v>
      </c>
      <c r="AX18" s="33">
        <f t="shared" si="0"/>
        <v>166290</v>
      </c>
      <c r="AY18" s="37"/>
      <c r="AZ18" s="33">
        <v>389330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DI18" s="106"/>
      <c r="DJ18" s="106"/>
    </row>
    <row r="19" spans="1:114" s="6" customFormat="1" x14ac:dyDescent="0.3">
      <c r="A19" s="35" t="s">
        <v>74</v>
      </c>
      <c r="B19" s="36" t="s">
        <v>112</v>
      </c>
      <c r="C19" s="30">
        <f t="shared" si="1"/>
        <v>68317</v>
      </c>
      <c r="D19" s="30">
        <v>13229</v>
      </c>
      <c r="E19" s="31">
        <v>1273</v>
      </c>
      <c r="F19" s="31">
        <v>25</v>
      </c>
      <c r="G19" s="31">
        <v>0</v>
      </c>
      <c r="H19" s="31">
        <v>0</v>
      </c>
      <c r="I19" s="31">
        <v>1</v>
      </c>
      <c r="J19" s="31">
        <v>537</v>
      </c>
      <c r="K19" s="31">
        <f t="shared" si="2"/>
        <v>53252</v>
      </c>
      <c r="L19" s="32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9832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/>
      <c r="AV19" s="30"/>
      <c r="AW19" s="30">
        <v>0</v>
      </c>
      <c r="AX19" s="33">
        <f t="shared" si="0"/>
        <v>9832</v>
      </c>
      <c r="AY19" s="37"/>
      <c r="AZ19" s="33">
        <v>43420</v>
      </c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DI19" s="106"/>
      <c r="DJ19" s="106"/>
    </row>
    <row r="20" spans="1:114" s="6" customFormat="1" x14ac:dyDescent="0.3">
      <c r="A20" s="35" t="s">
        <v>75</v>
      </c>
      <c r="B20" s="36" t="s">
        <v>113</v>
      </c>
      <c r="C20" s="30">
        <f t="shared" si="1"/>
        <v>81854</v>
      </c>
      <c r="D20" s="30">
        <v>3977</v>
      </c>
      <c r="E20" s="31">
        <v>1414</v>
      </c>
      <c r="F20" s="31">
        <v>4774</v>
      </c>
      <c r="G20" s="31">
        <v>0</v>
      </c>
      <c r="H20" s="31">
        <v>0</v>
      </c>
      <c r="I20" s="31">
        <v>6</v>
      </c>
      <c r="J20" s="31">
        <v>1448</v>
      </c>
      <c r="K20" s="31">
        <f t="shared" si="2"/>
        <v>70235</v>
      </c>
      <c r="L20" s="32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50215</v>
      </c>
      <c r="Y20" s="30">
        <v>5149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/>
      <c r="AV20" s="30"/>
      <c r="AW20" s="30">
        <v>0</v>
      </c>
      <c r="AX20" s="33">
        <f t="shared" si="0"/>
        <v>55364</v>
      </c>
      <c r="AY20" s="37"/>
      <c r="AZ20" s="33">
        <v>14871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DI20" s="106"/>
      <c r="DJ20" s="106"/>
    </row>
    <row r="21" spans="1:114" s="6" customFormat="1" x14ac:dyDescent="0.3">
      <c r="A21" s="35" t="s">
        <v>76</v>
      </c>
      <c r="B21" s="36" t="s">
        <v>114</v>
      </c>
      <c r="C21" s="30">
        <f t="shared" si="1"/>
        <v>239208</v>
      </c>
      <c r="D21" s="30">
        <v>6911</v>
      </c>
      <c r="E21" s="31">
        <v>2356</v>
      </c>
      <c r="F21" s="31">
        <v>12060</v>
      </c>
      <c r="G21" s="31">
        <v>0</v>
      </c>
      <c r="H21" s="31">
        <v>0</v>
      </c>
      <c r="I21" s="31">
        <v>1</v>
      </c>
      <c r="J21" s="31">
        <v>5797</v>
      </c>
      <c r="K21" s="31">
        <f t="shared" si="2"/>
        <v>212083</v>
      </c>
      <c r="L21" s="32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165693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/>
      <c r="AV21" s="30"/>
      <c r="AW21" s="30">
        <v>0</v>
      </c>
      <c r="AX21" s="33">
        <f t="shared" si="0"/>
        <v>165693</v>
      </c>
      <c r="AY21" s="37"/>
      <c r="AZ21" s="33">
        <v>46390</v>
      </c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DI21" s="106"/>
      <c r="DJ21" s="106"/>
    </row>
    <row r="22" spans="1:114" s="6" customFormat="1" x14ac:dyDescent="0.3">
      <c r="A22" s="35" t="s">
        <v>77</v>
      </c>
      <c r="B22" s="36" t="s">
        <v>115</v>
      </c>
      <c r="C22" s="30">
        <f t="shared" si="1"/>
        <v>171897</v>
      </c>
      <c r="D22" s="30">
        <v>13412</v>
      </c>
      <c r="E22" s="31">
        <v>4074</v>
      </c>
      <c r="F22" s="31">
        <v>4931</v>
      </c>
      <c r="G22" s="31">
        <v>0</v>
      </c>
      <c r="H22" s="31">
        <v>0</v>
      </c>
      <c r="I22" s="31">
        <v>944</v>
      </c>
      <c r="J22" s="31">
        <v>3840</v>
      </c>
      <c r="K22" s="31">
        <f t="shared" si="2"/>
        <v>144696</v>
      </c>
      <c r="L22" s="32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60168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/>
      <c r="AV22" s="30"/>
      <c r="AW22" s="30">
        <v>0</v>
      </c>
      <c r="AX22" s="33">
        <f t="shared" si="0"/>
        <v>60168</v>
      </c>
      <c r="AY22" s="37"/>
      <c r="AZ22" s="33">
        <v>84528</v>
      </c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DI22" s="106"/>
      <c r="DJ22" s="106"/>
    </row>
    <row r="23" spans="1:114" s="6" customFormat="1" x14ac:dyDescent="0.3">
      <c r="A23" s="35" t="s">
        <v>78</v>
      </c>
      <c r="B23" s="36" t="s">
        <v>116</v>
      </c>
      <c r="C23" s="30">
        <f t="shared" si="1"/>
        <v>252023</v>
      </c>
      <c r="D23" s="30">
        <v>22727</v>
      </c>
      <c r="E23" s="31">
        <v>1257</v>
      </c>
      <c r="F23" s="31">
        <v>7715</v>
      </c>
      <c r="G23" s="31">
        <v>0</v>
      </c>
      <c r="H23" s="31">
        <v>65</v>
      </c>
      <c r="I23" s="31">
        <v>73</v>
      </c>
      <c r="J23" s="31">
        <v>12573</v>
      </c>
      <c r="K23" s="31">
        <f t="shared" si="2"/>
        <v>207613</v>
      </c>
      <c r="L23" s="32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13736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/>
      <c r="AV23" s="30"/>
      <c r="AW23" s="30">
        <v>0</v>
      </c>
      <c r="AX23" s="33">
        <f t="shared" si="0"/>
        <v>13736</v>
      </c>
      <c r="AY23" s="37"/>
      <c r="AZ23" s="33">
        <v>193877</v>
      </c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DI23" s="106"/>
      <c r="DJ23" s="106"/>
    </row>
    <row r="24" spans="1:114" s="6" customFormat="1" x14ac:dyDescent="0.3">
      <c r="A24" s="35" t="s">
        <v>79</v>
      </c>
      <c r="B24" s="36" t="s">
        <v>117</v>
      </c>
      <c r="C24" s="30">
        <f t="shared" si="1"/>
        <v>103297</v>
      </c>
      <c r="D24" s="30">
        <v>7629</v>
      </c>
      <c r="E24" s="31">
        <v>814</v>
      </c>
      <c r="F24" s="31">
        <v>1858</v>
      </c>
      <c r="G24" s="31">
        <v>0</v>
      </c>
      <c r="H24" s="31">
        <v>0</v>
      </c>
      <c r="I24" s="31">
        <v>1</v>
      </c>
      <c r="J24" s="31">
        <v>577</v>
      </c>
      <c r="K24" s="31">
        <f t="shared" si="2"/>
        <v>92418</v>
      </c>
      <c r="L24" s="32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87840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/>
      <c r="AV24" s="30"/>
      <c r="AW24" s="30">
        <v>0</v>
      </c>
      <c r="AX24" s="33">
        <f t="shared" si="0"/>
        <v>87840</v>
      </c>
      <c r="AY24" s="37"/>
      <c r="AZ24" s="33">
        <v>4578</v>
      </c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DI24" s="106"/>
      <c r="DJ24" s="106"/>
    </row>
    <row r="25" spans="1:114" s="6" customFormat="1" x14ac:dyDescent="0.3">
      <c r="A25" s="35" t="s">
        <v>80</v>
      </c>
      <c r="B25" s="36" t="s">
        <v>118</v>
      </c>
      <c r="C25" s="30">
        <f t="shared" si="1"/>
        <v>66297</v>
      </c>
      <c r="D25" s="30">
        <v>0</v>
      </c>
      <c r="E25" s="31">
        <v>0</v>
      </c>
      <c r="F25" s="31">
        <v>1415</v>
      </c>
      <c r="G25" s="31">
        <v>0</v>
      </c>
      <c r="H25" s="31">
        <v>0</v>
      </c>
      <c r="I25" s="31">
        <v>6</v>
      </c>
      <c r="J25" s="31">
        <v>61</v>
      </c>
      <c r="K25" s="31">
        <f t="shared" si="2"/>
        <v>64815</v>
      </c>
      <c r="L25" s="32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58731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/>
      <c r="AV25" s="30"/>
      <c r="AW25" s="30">
        <v>0</v>
      </c>
      <c r="AX25" s="33">
        <f t="shared" si="0"/>
        <v>58731</v>
      </c>
      <c r="AY25" s="37"/>
      <c r="AZ25" s="33">
        <v>6084</v>
      </c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DI25" s="106"/>
      <c r="DJ25" s="106"/>
    </row>
    <row r="26" spans="1:114" s="6" customFormat="1" x14ac:dyDescent="0.3">
      <c r="A26" s="35" t="s">
        <v>81</v>
      </c>
      <c r="B26" s="36" t="s">
        <v>119</v>
      </c>
      <c r="C26" s="30">
        <f t="shared" si="1"/>
        <v>211097</v>
      </c>
      <c r="D26" s="30">
        <v>0</v>
      </c>
      <c r="E26" s="31">
        <v>0</v>
      </c>
      <c r="F26" s="31">
        <v>5279</v>
      </c>
      <c r="G26" s="31">
        <v>0</v>
      </c>
      <c r="H26" s="31">
        <v>0</v>
      </c>
      <c r="I26" s="31">
        <v>0</v>
      </c>
      <c r="J26" s="31">
        <v>10</v>
      </c>
      <c r="K26" s="31">
        <f t="shared" si="2"/>
        <v>205808</v>
      </c>
      <c r="L26" s="32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128202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/>
      <c r="AV26" s="30"/>
      <c r="AW26" s="30">
        <v>0</v>
      </c>
      <c r="AX26" s="33">
        <f t="shared" si="0"/>
        <v>128202</v>
      </c>
      <c r="AY26" s="37"/>
      <c r="AZ26" s="33">
        <v>77606</v>
      </c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DI26" s="106"/>
      <c r="DJ26" s="106"/>
    </row>
    <row r="27" spans="1:114" s="6" customFormat="1" x14ac:dyDescent="0.3">
      <c r="A27" s="35" t="s">
        <v>82</v>
      </c>
      <c r="B27" s="36" t="s">
        <v>120</v>
      </c>
      <c r="C27" s="30">
        <f t="shared" si="1"/>
        <v>77524</v>
      </c>
      <c r="D27" s="30">
        <v>0</v>
      </c>
      <c r="E27" s="31">
        <v>0</v>
      </c>
      <c r="F27" s="31">
        <v>198</v>
      </c>
      <c r="G27" s="31">
        <v>0</v>
      </c>
      <c r="H27" s="31">
        <v>0</v>
      </c>
      <c r="I27" s="31">
        <v>0</v>
      </c>
      <c r="J27" s="31">
        <v>0</v>
      </c>
      <c r="K27" s="31">
        <f t="shared" si="2"/>
        <v>77326</v>
      </c>
      <c r="L27" s="32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77326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/>
      <c r="AV27" s="30"/>
      <c r="AW27" s="30">
        <v>0</v>
      </c>
      <c r="AX27" s="33">
        <f t="shared" si="0"/>
        <v>77326</v>
      </c>
      <c r="AY27" s="37"/>
      <c r="AZ27" s="33">
        <v>0</v>
      </c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DI27" s="106"/>
      <c r="DJ27" s="106"/>
    </row>
    <row r="28" spans="1:114" s="6" customFormat="1" x14ac:dyDescent="0.3">
      <c r="A28" s="35" t="s">
        <v>83</v>
      </c>
      <c r="B28" s="36" t="s">
        <v>121</v>
      </c>
      <c r="C28" s="30">
        <f t="shared" si="1"/>
        <v>281154</v>
      </c>
      <c r="D28" s="30">
        <v>0</v>
      </c>
      <c r="E28" s="31">
        <v>0</v>
      </c>
      <c r="F28" s="31">
        <v>1313</v>
      </c>
      <c r="G28" s="31">
        <v>0</v>
      </c>
      <c r="H28" s="31">
        <v>0</v>
      </c>
      <c r="I28" s="31">
        <v>0</v>
      </c>
      <c r="J28" s="31">
        <v>0</v>
      </c>
      <c r="K28" s="31">
        <f t="shared" si="2"/>
        <v>279841</v>
      </c>
      <c r="L28" s="32">
        <v>0</v>
      </c>
      <c r="M28" s="30">
        <v>0</v>
      </c>
      <c r="N28" s="30">
        <v>22</v>
      </c>
      <c r="O28" s="30">
        <v>0</v>
      </c>
      <c r="P28" s="30">
        <v>0</v>
      </c>
      <c r="Q28" s="30">
        <v>220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3</v>
      </c>
      <c r="AA28" s="30">
        <v>0</v>
      </c>
      <c r="AB28" s="30">
        <v>0</v>
      </c>
      <c r="AC28" s="30">
        <v>17</v>
      </c>
      <c r="AD28" s="30">
        <v>5877</v>
      </c>
      <c r="AE28" s="30">
        <v>488</v>
      </c>
      <c r="AF28" s="30">
        <v>267415</v>
      </c>
      <c r="AG28" s="30">
        <v>272</v>
      </c>
      <c r="AH28" s="30">
        <v>238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4</v>
      </c>
      <c r="AQ28" s="30">
        <v>0</v>
      </c>
      <c r="AR28" s="30">
        <v>0</v>
      </c>
      <c r="AS28" s="30">
        <v>0</v>
      </c>
      <c r="AT28" s="30">
        <v>0</v>
      </c>
      <c r="AU28" s="30"/>
      <c r="AV28" s="30"/>
      <c r="AW28" s="30">
        <v>0</v>
      </c>
      <c r="AX28" s="33">
        <f t="shared" si="0"/>
        <v>274556</v>
      </c>
      <c r="AY28" s="37"/>
      <c r="AZ28" s="33">
        <v>5285</v>
      </c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DI28" s="106"/>
      <c r="DJ28" s="106"/>
    </row>
    <row r="29" spans="1:114" s="6" customFormat="1" x14ac:dyDescent="0.3">
      <c r="A29" s="35" t="s">
        <v>84</v>
      </c>
      <c r="B29" s="36" t="s">
        <v>122</v>
      </c>
      <c r="C29" s="30">
        <f t="shared" si="1"/>
        <v>30976</v>
      </c>
      <c r="D29" s="30">
        <v>-401008</v>
      </c>
      <c r="E29" s="31">
        <v>0</v>
      </c>
      <c r="F29" s="31">
        <v>23</v>
      </c>
      <c r="G29" s="31">
        <v>0</v>
      </c>
      <c r="H29" s="31">
        <v>0</v>
      </c>
      <c r="I29" s="31">
        <v>0</v>
      </c>
      <c r="J29" s="31">
        <v>0</v>
      </c>
      <c r="K29" s="31">
        <f t="shared" si="2"/>
        <v>431961</v>
      </c>
      <c r="L29" s="32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431961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/>
      <c r="AV29" s="30"/>
      <c r="AW29" s="30">
        <v>0</v>
      </c>
      <c r="AX29" s="33">
        <f t="shared" si="0"/>
        <v>431961</v>
      </c>
      <c r="AY29" s="37"/>
      <c r="AZ29" s="33">
        <v>0</v>
      </c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DI29" s="106"/>
      <c r="DJ29" s="106"/>
    </row>
    <row r="30" spans="1:114" s="6" customFormat="1" x14ac:dyDescent="0.3">
      <c r="A30" s="35" t="s">
        <v>85</v>
      </c>
      <c r="B30" s="36" t="s">
        <v>123</v>
      </c>
      <c r="C30" s="30">
        <f t="shared" si="1"/>
        <v>339531</v>
      </c>
      <c r="D30" s="30">
        <v>0</v>
      </c>
      <c r="E30" s="31">
        <v>-85015</v>
      </c>
      <c r="F30" s="31">
        <v>0</v>
      </c>
      <c r="G30" s="31">
        <v>0</v>
      </c>
      <c r="H30" s="31">
        <v>0</v>
      </c>
      <c r="I30" s="31">
        <v>0</v>
      </c>
      <c r="J30" s="31">
        <v>1</v>
      </c>
      <c r="K30" s="31">
        <f t="shared" si="2"/>
        <v>424545</v>
      </c>
      <c r="L30" s="32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2689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2767</v>
      </c>
      <c r="AH30" s="30">
        <v>395312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/>
      <c r="AV30" s="30"/>
      <c r="AW30" s="30">
        <v>0</v>
      </c>
      <c r="AX30" s="33">
        <f t="shared" si="0"/>
        <v>400768</v>
      </c>
      <c r="AY30" s="37"/>
      <c r="AZ30" s="33">
        <v>23777</v>
      </c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DI30" s="106"/>
      <c r="DJ30" s="106"/>
    </row>
    <row r="31" spans="1:114" s="6" customFormat="1" x14ac:dyDescent="0.3">
      <c r="A31" s="35" t="s">
        <v>86</v>
      </c>
      <c r="B31" s="36" t="s">
        <v>124</v>
      </c>
      <c r="C31" s="30">
        <f t="shared" si="1"/>
        <v>343487</v>
      </c>
      <c r="D31" s="30">
        <v>0</v>
      </c>
      <c r="E31" s="31">
        <v>0</v>
      </c>
      <c r="F31" s="31">
        <v>537</v>
      </c>
      <c r="G31" s="31">
        <v>0</v>
      </c>
      <c r="H31" s="31">
        <v>0</v>
      </c>
      <c r="I31" s="31">
        <v>0</v>
      </c>
      <c r="J31" s="31">
        <v>0</v>
      </c>
      <c r="K31" s="31">
        <f t="shared" si="2"/>
        <v>342950</v>
      </c>
      <c r="L31" s="32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342950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/>
      <c r="AV31" s="30"/>
      <c r="AW31" s="30">
        <v>0</v>
      </c>
      <c r="AX31" s="33">
        <f t="shared" si="0"/>
        <v>342950</v>
      </c>
      <c r="AY31" s="37"/>
      <c r="AZ31" s="33">
        <v>0</v>
      </c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DI31" s="106"/>
      <c r="DJ31" s="106"/>
    </row>
    <row r="32" spans="1:114" s="6" customFormat="1" x14ac:dyDescent="0.3">
      <c r="A32" s="35" t="s">
        <v>87</v>
      </c>
      <c r="B32" s="36" t="s">
        <v>125</v>
      </c>
      <c r="C32" s="30">
        <f t="shared" si="1"/>
        <v>283059</v>
      </c>
      <c r="D32" s="30">
        <v>3</v>
      </c>
      <c r="E32" s="31">
        <v>0</v>
      </c>
      <c r="F32" s="31">
        <v>19041</v>
      </c>
      <c r="G32" s="31">
        <v>0</v>
      </c>
      <c r="H32" s="31">
        <v>0</v>
      </c>
      <c r="I32" s="31">
        <v>2</v>
      </c>
      <c r="J32" s="31">
        <v>28</v>
      </c>
      <c r="K32" s="31">
        <f t="shared" si="2"/>
        <v>263985</v>
      </c>
      <c r="L32" s="32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246730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/>
      <c r="AV32" s="30"/>
      <c r="AW32" s="30">
        <v>0</v>
      </c>
      <c r="AX32" s="33">
        <f t="shared" si="0"/>
        <v>246730</v>
      </c>
      <c r="AY32" s="37"/>
      <c r="AZ32" s="33">
        <v>17255</v>
      </c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DI32" s="106"/>
      <c r="DJ32" s="106"/>
    </row>
    <row r="33" spans="1:114" s="6" customFormat="1" x14ac:dyDescent="0.3">
      <c r="A33" s="35" t="s">
        <v>88</v>
      </c>
      <c r="B33" s="36" t="s">
        <v>126</v>
      </c>
      <c r="C33" s="30">
        <f t="shared" si="1"/>
        <v>131650</v>
      </c>
      <c r="D33" s="30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f t="shared" si="2"/>
        <v>131650</v>
      </c>
      <c r="L33" s="32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3479</v>
      </c>
      <c r="AI33" s="30">
        <v>0</v>
      </c>
      <c r="AJ33" s="30">
        <v>0</v>
      </c>
      <c r="AK33" s="30">
        <v>114739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/>
      <c r="AV33" s="30"/>
      <c r="AW33" s="30">
        <v>0</v>
      </c>
      <c r="AX33" s="33">
        <f t="shared" si="0"/>
        <v>118218</v>
      </c>
      <c r="AY33" s="37"/>
      <c r="AZ33" s="33">
        <v>13432</v>
      </c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DI33" s="106"/>
      <c r="DJ33" s="106"/>
    </row>
    <row r="34" spans="1:114" s="6" customFormat="1" x14ac:dyDescent="0.3">
      <c r="A34" s="35" t="s">
        <v>89</v>
      </c>
      <c r="B34" s="36" t="s">
        <v>127</v>
      </c>
      <c r="C34" s="30">
        <f t="shared" si="1"/>
        <v>204839</v>
      </c>
      <c r="D34" s="30">
        <v>0</v>
      </c>
      <c r="E34" s="31">
        <v>0</v>
      </c>
      <c r="F34" s="31">
        <v>39</v>
      </c>
      <c r="G34" s="31">
        <v>0</v>
      </c>
      <c r="H34" s="31">
        <v>0</v>
      </c>
      <c r="I34" s="31">
        <v>0</v>
      </c>
      <c r="J34" s="31">
        <v>0</v>
      </c>
      <c r="K34" s="31">
        <f t="shared" si="2"/>
        <v>204800</v>
      </c>
      <c r="L34" s="32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1402</v>
      </c>
      <c r="AI34" s="30">
        <v>0</v>
      </c>
      <c r="AJ34" s="30">
        <v>0</v>
      </c>
      <c r="AK34" s="30">
        <v>1667</v>
      </c>
      <c r="AL34" s="30">
        <v>201731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/>
      <c r="AV34" s="30"/>
      <c r="AW34" s="30">
        <v>0</v>
      </c>
      <c r="AX34" s="33">
        <f t="shared" si="0"/>
        <v>204800</v>
      </c>
      <c r="AY34" s="37"/>
      <c r="AZ34" s="33">
        <v>0</v>
      </c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DI34" s="106"/>
      <c r="DJ34" s="106"/>
    </row>
    <row r="35" spans="1:114" s="6" customFormat="1" x14ac:dyDescent="0.3">
      <c r="A35" s="35" t="s">
        <v>90</v>
      </c>
      <c r="B35" s="36" t="s">
        <v>128</v>
      </c>
      <c r="C35" s="30">
        <f t="shared" si="1"/>
        <v>429856</v>
      </c>
      <c r="D35" s="30">
        <v>0</v>
      </c>
      <c r="E35" s="31">
        <v>0</v>
      </c>
      <c r="F35" s="31">
        <v>195</v>
      </c>
      <c r="G35" s="31">
        <v>0</v>
      </c>
      <c r="H35" s="31">
        <v>0</v>
      </c>
      <c r="I35" s="31">
        <v>0</v>
      </c>
      <c r="J35" s="31">
        <v>0</v>
      </c>
      <c r="K35" s="31">
        <f t="shared" si="2"/>
        <v>429661</v>
      </c>
      <c r="L35" s="32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225</v>
      </c>
      <c r="AL35" s="30">
        <v>0</v>
      </c>
      <c r="AM35" s="30">
        <v>425032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/>
      <c r="AV35" s="30"/>
      <c r="AW35" s="30">
        <v>0</v>
      </c>
      <c r="AX35" s="33">
        <f t="shared" si="0"/>
        <v>425257</v>
      </c>
      <c r="AY35" s="37"/>
      <c r="AZ35" s="33">
        <v>4404</v>
      </c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DI35" s="106"/>
      <c r="DJ35" s="106"/>
    </row>
    <row r="36" spans="1:114" s="6" customFormat="1" x14ac:dyDescent="0.3">
      <c r="A36" s="35" t="s">
        <v>91</v>
      </c>
      <c r="B36" s="36" t="s">
        <v>129</v>
      </c>
      <c r="C36" s="30">
        <f t="shared" si="1"/>
        <v>127378</v>
      </c>
      <c r="D36" s="30">
        <v>0</v>
      </c>
      <c r="E36" s="31">
        <v>0</v>
      </c>
      <c r="F36" s="31">
        <v>8</v>
      </c>
      <c r="G36" s="31">
        <v>0</v>
      </c>
      <c r="H36" s="31">
        <v>0</v>
      </c>
      <c r="I36" s="31">
        <v>0</v>
      </c>
      <c r="J36" s="31">
        <v>0</v>
      </c>
      <c r="K36" s="31">
        <f t="shared" si="2"/>
        <v>127370</v>
      </c>
      <c r="L36" s="32">
        <v>0</v>
      </c>
      <c r="M36" s="30">
        <v>0</v>
      </c>
      <c r="N36" s="30">
        <v>0</v>
      </c>
      <c r="O36" s="30">
        <v>0</v>
      </c>
      <c r="P36" s="30">
        <v>2567</v>
      </c>
      <c r="Q36" s="30">
        <v>0</v>
      </c>
      <c r="R36" s="30">
        <v>1364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7576</v>
      </c>
      <c r="AE36" s="30">
        <v>1948</v>
      </c>
      <c r="AF36" s="30">
        <v>1991</v>
      </c>
      <c r="AG36" s="30">
        <v>0</v>
      </c>
      <c r="AH36" s="30">
        <v>1851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110073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/>
      <c r="AV36" s="30"/>
      <c r="AW36" s="30">
        <v>0</v>
      </c>
      <c r="AX36" s="33">
        <f t="shared" si="0"/>
        <v>127370</v>
      </c>
      <c r="AY36" s="37"/>
      <c r="AZ36" s="33">
        <v>0</v>
      </c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DI36" s="106"/>
      <c r="DJ36" s="106"/>
    </row>
    <row r="37" spans="1:114" s="6" customFormat="1" x14ac:dyDescent="0.3">
      <c r="A37" s="35" t="s">
        <v>92</v>
      </c>
      <c r="B37" s="36" t="s">
        <v>130</v>
      </c>
      <c r="C37" s="30">
        <f t="shared" si="1"/>
        <v>210775</v>
      </c>
      <c r="D37" s="30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f t="shared" si="2"/>
        <v>210775</v>
      </c>
      <c r="L37" s="32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210775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/>
      <c r="AV37" s="30"/>
      <c r="AW37" s="30">
        <v>0</v>
      </c>
      <c r="AX37" s="33">
        <f t="shared" si="0"/>
        <v>210775</v>
      </c>
      <c r="AY37" s="37"/>
      <c r="AZ37" s="33">
        <v>0</v>
      </c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DI37" s="106"/>
      <c r="DJ37" s="106"/>
    </row>
    <row r="38" spans="1:114" s="6" customFormat="1" x14ac:dyDescent="0.3">
      <c r="A38" s="35" t="s">
        <v>93</v>
      </c>
      <c r="B38" s="36" t="s">
        <v>131</v>
      </c>
      <c r="C38" s="30">
        <f t="shared" si="1"/>
        <v>153401</v>
      </c>
      <c r="D38" s="30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f t="shared" si="2"/>
        <v>153401</v>
      </c>
      <c r="L38" s="32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153401</v>
      </c>
      <c r="AQ38" s="30">
        <v>0</v>
      </c>
      <c r="AR38" s="30">
        <v>0</v>
      </c>
      <c r="AS38" s="30">
        <v>0</v>
      </c>
      <c r="AT38" s="30">
        <v>0</v>
      </c>
      <c r="AU38" s="30"/>
      <c r="AV38" s="30"/>
      <c r="AW38" s="30">
        <v>0</v>
      </c>
      <c r="AX38" s="33">
        <f t="shared" si="0"/>
        <v>153401</v>
      </c>
      <c r="AY38" s="37"/>
      <c r="AZ38" s="33">
        <v>0</v>
      </c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DI38" s="106"/>
      <c r="DJ38" s="106"/>
    </row>
    <row r="39" spans="1:114" s="6" customFormat="1" x14ac:dyDescent="0.3">
      <c r="A39" s="35" t="s">
        <v>94</v>
      </c>
      <c r="B39" s="36" t="s">
        <v>132</v>
      </c>
      <c r="C39" s="30">
        <f t="shared" si="1"/>
        <v>99927</v>
      </c>
      <c r="D39" s="30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f t="shared" si="2"/>
        <v>99927</v>
      </c>
      <c r="L39" s="32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99927</v>
      </c>
      <c r="AR39" s="30">
        <v>0</v>
      </c>
      <c r="AS39" s="30">
        <v>0</v>
      </c>
      <c r="AT39" s="30">
        <v>0</v>
      </c>
      <c r="AU39" s="30"/>
      <c r="AV39" s="30"/>
      <c r="AW39" s="30">
        <v>0</v>
      </c>
      <c r="AX39" s="33">
        <f t="shared" si="0"/>
        <v>99927</v>
      </c>
      <c r="AY39" s="37"/>
      <c r="AZ39" s="33">
        <v>0</v>
      </c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DI39" s="106"/>
      <c r="DJ39" s="106"/>
    </row>
    <row r="40" spans="1:114" s="6" customFormat="1" x14ac:dyDescent="0.3">
      <c r="A40" s="35" t="s">
        <v>95</v>
      </c>
      <c r="B40" s="36" t="s">
        <v>133</v>
      </c>
      <c r="C40" s="30">
        <f t="shared" si="1"/>
        <v>25385</v>
      </c>
      <c r="D40" s="30">
        <v>0</v>
      </c>
      <c r="E40" s="31">
        <v>0</v>
      </c>
      <c r="F40" s="31">
        <v>100</v>
      </c>
      <c r="G40" s="31">
        <v>0</v>
      </c>
      <c r="H40" s="31">
        <v>145</v>
      </c>
      <c r="I40" s="31">
        <v>0</v>
      </c>
      <c r="J40" s="31">
        <v>6</v>
      </c>
      <c r="K40" s="31">
        <f t="shared" si="2"/>
        <v>25134</v>
      </c>
      <c r="L40" s="32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25095</v>
      </c>
      <c r="AS40" s="30">
        <v>0</v>
      </c>
      <c r="AT40" s="30">
        <v>0</v>
      </c>
      <c r="AU40" s="30"/>
      <c r="AV40" s="30"/>
      <c r="AW40" s="30">
        <v>0</v>
      </c>
      <c r="AX40" s="33">
        <f t="shared" si="0"/>
        <v>25095</v>
      </c>
      <c r="AY40" s="37"/>
      <c r="AZ40" s="33">
        <v>39</v>
      </c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DI40" s="106"/>
      <c r="DJ40" s="106"/>
    </row>
    <row r="41" spans="1:114" s="6" customFormat="1" x14ac:dyDescent="0.3">
      <c r="A41" s="35" t="s">
        <v>96</v>
      </c>
      <c r="B41" s="36" t="s">
        <v>134</v>
      </c>
      <c r="C41" s="30">
        <f t="shared" si="1"/>
        <v>84500</v>
      </c>
      <c r="D41" s="30">
        <v>0</v>
      </c>
      <c r="E41" s="31">
        <v>0</v>
      </c>
      <c r="F41" s="31">
        <v>3522</v>
      </c>
      <c r="G41" s="31">
        <v>0</v>
      </c>
      <c r="H41" s="31">
        <v>0</v>
      </c>
      <c r="I41" s="31">
        <v>0</v>
      </c>
      <c r="J41" s="31">
        <v>0</v>
      </c>
      <c r="K41" s="31">
        <f t="shared" si="2"/>
        <v>80978</v>
      </c>
      <c r="L41" s="32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80978</v>
      </c>
      <c r="AT41" s="30">
        <v>0</v>
      </c>
      <c r="AU41" s="30"/>
      <c r="AV41" s="30"/>
      <c r="AW41" s="30">
        <v>0</v>
      </c>
      <c r="AX41" s="33">
        <f t="shared" si="0"/>
        <v>80978</v>
      </c>
      <c r="AY41" s="37"/>
      <c r="AZ41" s="33">
        <v>0</v>
      </c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DI41" s="106"/>
      <c r="DJ41" s="106"/>
    </row>
    <row r="42" spans="1:114" s="6" customFormat="1" x14ac:dyDescent="0.3">
      <c r="A42" s="35" t="s">
        <v>97</v>
      </c>
      <c r="B42" s="36" t="s">
        <v>135</v>
      </c>
      <c r="C42" s="30">
        <f t="shared" si="1"/>
        <v>4640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f t="shared" si="2"/>
        <v>4640</v>
      </c>
      <c r="L42" s="32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4640</v>
      </c>
      <c r="AU42" s="30"/>
      <c r="AV42" s="30"/>
      <c r="AW42" s="30">
        <v>0</v>
      </c>
      <c r="AX42" s="33">
        <f t="shared" si="0"/>
        <v>4640</v>
      </c>
      <c r="AY42" s="37"/>
      <c r="AZ42" s="33">
        <v>0</v>
      </c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DI42" s="106"/>
      <c r="DJ42" s="106"/>
    </row>
    <row r="43" spans="1:114" s="6" customFormat="1" x14ac:dyDescent="0.3">
      <c r="A43" s="35" t="s">
        <v>98</v>
      </c>
      <c r="B43" s="36" t="s">
        <v>136</v>
      </c>
      <c r="C43" s="30">
        <f t="shared" si="1"/>
        <v>0</v>
      </c>
      <c r="D43" s="30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f t="shared" si="2"/>
        <v>0</v>
      </c>
      <c r="L43" s="32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/>
      <c r="AV43" s="30"/>
      <c r="AW43" s="30">
        <v>0</v>
      </c>
      <c r="AX43" s="33">
        <f t="shared" si="0"/>
        <v>0</v>
      </c>
      <c r="AY43" s="37"/>
      <c r="AZ43" s="33">
        <v>0</v>
      </c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DI43" s="106"/>
      <c r="DJ43" s="106"/>
    </row>
    <row r="44" spans="1:114" s="6" customFormat="1" x14ac:dyDescent="0.3">
      <c r="A44" s="35" t="s">
        <v>99</v>
      </c>
      <c r="B44" s="36" t="s">
        <v>51</v>
      </c>
      <c r="C44" s="30">
        <f t="shared" si="1"/>
        <v>4074</v>
      </c>
      <c r="D44" s="30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f t="shared" si="2"/>
        <v>4074</v>
      </c>
      <c r="L44" s="32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/>
      <c r="AV44" s="30"/>
      <c r="AW44" s="30">
        <v>0</v>
      </c>
      <c r="AX44" s="33">
        <f t="shared" si="0"/>
        <v>0</v>
      </c>
      <c r="AY44" s="37"/>
      <c r="AZ44" s="33">
        <v>4074</v>
      </c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DI44" s="106"/>
      <c r="DJ44" s="106"/>
    </row>
    <row r="45" spans="1:114" s="6" customFormat="1" ht="12" thickBot="1" x14ac:dyDescent="0.35">
      <c r="A45" s="38" t="s">
        <v>100</v>
      </c>
      <c r="B45" s="39" t="s">
        <v>137</v>
      </c>
      <c r="C45" s="30">
        <f t="shared" si="1"/>
        <v>0</v>
      </c>
      <c r="D45" s="30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f t="shared" si="2"/>
        <v>0</v>
      </c>
      <c r="L45" s="32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/>
      <c r="AV45" s="30"/>
      <c r="AW45" s="30">
        <v>0</v>
      </c>
      <c r="AX45" s="33">
        <f t="shared" si="0"/>
        <v>0</v>
      </c>
      <c r="AY45" s="37"/>
      <c r="AZ45" s="33">
        <v>0</v>
      </c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DI45" s="106"/>
      <c r="DJ45" s="106"/>
    </row>
    <row r="46" spans="1:114" s="6" customFormat="1" ht="12.5" thickTop="1" thickBot="1" x14ac:dyDescent="0.35">
      <c r="A46" s="40"/>
      <c r="B46" s="41" t="s">
        <v>156</v>
      </c>
      <c r="C46" s="42">
        <f t="shared" ref="C46" si="3">SUM(C8:C45)</f>
        <v>7081012</v>
      </c>
      <c r="D46" s="42">
        <v>0</v>
      </c>
      <c r="E46" s="42">
        <v>0</v>
      </c>
      <c r="F46" s="42">
        <v>136955</v>
      </c>
      <c r="G46" s="42">
        <v>-42537</v>
      </c>
      <c r="H46" s="42">
        <v>25100</v>
      </c>
      <c r="I46" s="42">
        <v>1495</v>
      </c>
      <c r="J46" s="42">
        <v>68872</v>
      </c>
      <c r="K46" s="43">
        <f t="shared" ref="K46" si="4">SUM(K8:K45)</f>
        <v>6891127</v>
      </c>
      <c r="L46" s="44">
        <v>717383</v>
      </c>
      <c r="M46" s="44">
        <v>123779</v>
      </c>
      <c r="N46" s="44">
        <v>37147</v>
      </c>
      <c r="O46" s="44">
        <v>20690</v>
      </c>
      <c r="P46" s="44">
        <v>88116</v>
      </c>
      <c r="Q46" s="44">
        <v>450114</v>
      </c>
      <c r="R46" s="44">
        <v>108563</v>
      </c>
      <c r="S46" s="44">
        <v>87</v>
      </c>
      <c r="T46" s="44">
        <v>85419</v>
      </c>
      <c r="U46" s="44">
        <v>107510</v>
      </c>
      <c r="V46" s="44">
        <v>166290</v>
      </c>
      <c r="W46" s="44">
        <v>9832</v>
      </c>
      <c r="X46" s="44">
        <v>50215</v>
      </c>
      <c r="Y46" s="44">
        <v>178558</v>
      </c>
      <c r="Z46" s="44">
        <v>60171</v>
      </c>
      <c r="AA46" s="44">
        <v>13736</v>
      </c>
      <c r="AB46" s="44">
        <v>87840</v>
      </c>
      <c r="AC46" s="44">
        <v>58748</v>
      </c>
      <c r="AD46" s="44">
        <v>141655</v>
      </c>
      <c r="AE46" s="44">
        <v>79762</v>
      </c>
      <c r="AF46" s="44">
        <v>269406</v>
      </c>
      <c r="AG46" s="44">
        <v>435000</v>
      </c>
      <c r="AH46" s="44">
        <v>402282</v>
      </c>
      <c r="AI46" s="44">
        <v>342950</v>
      </c>
      <c r="AJ46" s="44">
        <v>246730</v>
      </c>
      <c r="AK46" s="44">
        <v>116631</v>
      </c>
      <c r="AL46" s="44">
        <v>201731</v>
      </c>
      <c r="AM46" s="44">
        <v>425032</v>
      </c>
      <c r="AN46" s="44">
        <v>110073</v>
      </c>
      <c r="AO46" s="44">
        <v>210775</v>
      </c>
      <c r="AP46" s="44">
        <v>153405</v>
      </c>
      <c r="AQ46" s="44">
        <v>99927</v>
      </c>
      <c r="AR46" s="44">
        <v>25095</v>
      </c>
      <c r="AS46" s="44">
        <v>80978</v>
      </c>
      <c r="AT46" s="44">
        <v>4640</v>
      </c>
      <c r="AU46" s="44"/>
      <c r="AV46" s="44"/>
      <c r="AW46" s="44">
        <v>0</v>
      </c>
      <c r="AX46" s="44">
        <f t="shared" ref="AX46" si="5">SUM(AX8:AX45)</f>
        <v>5710270</v>
      </c>
      <c r="AY46" s="45">
        <v>0</v>
      </c>
      <c r="AZ46" s="43">
        <v>1180857</v>
      </c>
      <c r="BA46" s="4"/>
      <c r="BB46" s="4"/>
      <c r="BC46" s="4"/>
      <c r="BD46" s="4"/>
      <c r="BE46" s="4"/>
      <c r="BF46" s="4"/>
      <c r="BG46" s="4"/>
      <c r="BH46" s="4"/>
      <c r="BI46" s="4"/>
      <c r="BJ46" s="46"/>
      <c r="BK46" s="46"/>
      <c r="BL46" s="46"/>
      <c r="DI46" s="106"/>
      <c r="DJ46" s="106"/>
    </row>
    <row r="47" spans="1:114" s="6" customFormat="1" ht="12.5" thickTop="1" thickBot="1" x14ac:dyDescent="0.3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8"/>
      <c r="BH47" s="48"/>
      <c r="BI47" s="46"/>
      <c r="BJ47" s="46"/>
      <c r="BK47" s="46"/>
      <c r="BL47" s="46"/>
      <c r="DI47" s="106"/>
      <c r="DJ47" s="106"/>
    </row>
    <row r="48" spans="1:114" s="6" customFormat="1" ht="12.5" thickTop="1" thickBot="1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8" t="s">
        <v>138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10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7"/>
      <c r="BK48" s="4"/>
      <c r="BL48" s="4"/>
      <c r="DI48" s="106"/>
      <c r="DJ48" s="106"/>
    </row>
    <row r="49" spans="1:114" s="6" customFormat="1" ht="116" thickTop="1" thickBot="1" x14ac:dyDescent="0.35">
      <c r="A49" s="109" t="s">
        <v>139</v>
      </c>
      <c r="B49" s="110"/>
      <c r="C49" s="12" t="s">
        <v>140</v>
      </c>
      <c r="D49" s="12" t="s">
        <v>7</v>
      </c>
      <c r="E49" s="12" t="s">
        <v>8</v>
      </c>
      <c r="F49" s="12" t="s">
        <v>9</v>
      </c>
      <c r="G49" s="12" t="s">
        <v>10</v>
      </c>
      <c r="H49" s="12" t="s">
        <v>11</v>
      </c>
      <c r="I49" s="12" t="s">
        <v>12</v>
      </c>
      <c r="J49" s="13" t="s">
        <v>13</v>
      </c>
      <c r="K49" s="14" t="s">
        <v>14</v>
      </c>
      <c r="L49" s="15" t="s">
        <v>15</v>
      </c>
      <c r="M49" s="11" t="s">
        <v>16</v>
      </c>
      <c r="N49" s="11" t="s">
        <v>17</v>
      </c>
      <c r="O49" s="11" t="s">
        <v>18</v>
      </c>
      <c r="P49" s="11" t="s">
        <v>19</v>
      </c>
      <c r="Q49" s="11" t="s">
        <v>20</v>
      </c>
      <c r="R49" s="11" t="s">
        <v>21</v>
      </c>
      <c r="S49" s="11" t="s">
        <v>22</v>
      </c>
      <c r="T49" s="11" t="s">
        <v>23</v>
      </c>
      <c r="U49" s="11" t="s">
        <v>24</v>
      </c>
      <c r="V49" s="11" t="s">
        <v>25</v>
      </c>
      <c r="W49" s="11" t="s">
        <v>26</v>
      </c>
      <c r="X49" s="11" t="s">
        <v>27</v>
      </c>
      <c r="Y49" s="11" t="s">
        <v>28</v>
      </c>
      <c r="Z49" s="11" t="s">
        <v>29</v>
      </c>
      <c r="AA49" s="11" t="s">
        <v>30</v>
      </c>
      <c r="AB49" s="11" t="s">
        <v>31</v>
      </c>
      <c r="AC49" s="11" t="s">
        <v>32</v>
      </c>
      <c r="AD49" s="11" t="s">
        <v>33</v>
      </c>
      <c r="AE49" s="11" t="s">
        <v>34</v>
      </c>
      <c r="AF49" s="11" t="s">
        <v>35</v>
      </c>
      <c r="AG49" s="11" t="s">
        <v>36</v>
      </c>
      <c r="AH49" s="11" t="s">
        <v>37</v>
      </c>
      <c r="AI49" s="11" t="s">
        <v>38</v>
      </c>
      <c r="AJ49" s="11" t="s">
        <v>39</v>
      </c>
      <c r="AK49" s="11" t="s">
        <v>40</v>
      </c>
      <c r="AL49" s="11" t="s">
        <v>41</v>
      </c>
      <c r="AM49" s="11" t="s">
        <v>42</v>
      </c>
      <c r="AN49" s="11" t="s">
        <v>43</v>
      </c>
      <c r="AO49" s="11" t="s">
        <v>44</v>
      </c>
      <c r="AP49" s="11" t="s">
        <v>45</v>
      </c>
      <c r="AQ49" s="11" t="s">
        <v>46</v>
      </c>
      <c r="AR49" s="11" t="s">
        <v>47</v>
      </c>
      <c r="AS49" s="11" t="s">
        <v>48</v>
      </c>
      <c r="AT49" s="11" t="s">
        <v>49</v>
      </c>
      <c r="AU49" s="11" t="s">
        <v>50</v>
      </c>
      <c r="AV49" s="11" t="s">
        <v>51</v>
      </c>
      <c r="AW49" s="11" t="s">
        <v>52</v>
      </c>
      <c r="AX49" s="14" t="s">
        <v>53</v>
      </c>
      <c r="AY49" s="17" t="s">
        <v>141</v>
      </c>
      <c r="AZ49" s="16" t="s">
        <v>142</v>
      </c>
      <c r="BA49" s="49" t="s">
        <v>143</v>
      </c>
      <c r="BB49" s="50"/>
      <c r="BC49" s="51"/>
      <c r="BD49" s="52"/>
      <c r="BE49" s="52"/>
      <c r="BF49" s="52"/>
      <c r="BG49" s="53" t="s">
        <v>144</v>
      </c>
      <c r="BH49" s="12" t="s">
        <v>145</v>
      </c>
      <c r="BI49" s="14" t="s">
        <v>146</v>
      </c>
      <c r="BJ49" s="4"/>
      <c r="BK49" s="4"/>
      <c r="BL49" s="4"/>
      <c r="DI49" s="106"/>
      <c r="DJ49" s="106"/>
    </row>
    <row r="50" spans="1:114" s="6" customFormat="1" ht="15" customHeight="1" thickTop="1" x14ac:dyDescent="0.3">
      <c r="A50" s="111"/>
      <c r="B50" s="112"/>
      <c r="C50" s="18"/>
      <c r="D50" s="19"/>
      <c r="E50" s="19"/>
      <c r="F50" s="19"/>
      <c r="G50" s="19"/>
      <c r="H50" s="19"/>
      <c r="I50" s="19"/>
      <c r="J50" s="19"/>
      <c r="K50" s="19"/>
      <c r="L50" s="20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54"/>
      <c r="AY50" s="55"/>
      <c r="AZ50" s="56"/>
      <c r="BA50" s="57" t="s">
        <v>147</v>
      </c>
      <c r="BB50" s="58" t="s">
        <v>148</v>
      </c>
      <c r="BC50" s="59"/>
      <c r="BD50" s="60"/>
      <c r="BE50" s="61" t="s">
        <v>149</v>
      </c>
      <c r="BF50" s="62" t="s">
        <v>150</v>
      </c>
      <c r="BG50" s="19"/>
      <c r="BH50" s="63"/>
      <c r="BI50" s="21"/>
      <c r="BJ50" s="4"/>
      <c r="BK50" s="4"/>
      <c r="BL50" s="4"/>
      <c r="DI50" s="106"/>
      <c r="DJ50" s="106"/>
    </row>
    <row r="51" spans="1:114" s="6" customFormat="1" ht="15" customHeight="1" thickBot="1" x14ac:dyDescent="0.35">
      <c r="A51" s="113"/>
      <c r="B51" s="114"/>
      <c r="C51" s="24"/>
      <c r="D51" s="25"/>
      <c r="E51" s="25"/>
      <c r="F51" s="25"/>
      <c r="G51" s="25"/>
      <c r="H51" s="25"/>
      <c r="I51" s="25"/>
      <c r="J51" s="25"/>
      <c r="K51" s="25"/>
      <c r="L51" s="26" t="s">
        <v>63</v>
      </c>
      <c r="M51" s="24" t="s">
        <v>64</v>
      </c>
      <c r="N51" s="24" t="s">
        <v>65</v>
      </c>
      <c r="O51" s="24" t="s">
        <v>66</v>
      </c>
      <c r="P51" s="24" t="s">
        <v>67</v>
      </c>
      <c r="Q51" s="24" t="s">
        <v>68</v>
      </c>
      <c r="R51" s="24" t="s">
        <v>69</v>
      </c>
      <c r="S51" s="24" t="s">
        <v>70</v>
      </c>
      <c r="T51" s="24" t="s">
        <v>71</v>
      </c>
      <c r="U51" s="24" t="s">
        <v>72</v>
      </c>
      <c r="V51" s="24" t="s">
        <v>73</v>
      </c>
      <c r="W51" s="24" t="s">
        <v>74</v>
      </c>
      <c r="X51" s="24" t="s">
        <v>75</v>
      </c>
      <c r="Y51" s="24" t="s">
        <v>76</v>
      </c>
      <c r="Z51" s="24" t="s">
        <v>77</v>
      </c>
      <c r="AA51" s="24" t="s">
        <v>78</v>
      </c>
      <c r="AB51" s="24" t="s">
        <v>79</v>
      </c>
      <c r="AC51" s="24" t="s">
        <v>80</v>
      </c>
      <c r="AD51" s="24" t="s">
        <v>81</v>
      </c>
      <c r="AE51" s="24" t="s">
        <v>82</v>
      </c>
      <c r="AF51" s="24" t="s">
        <v>83</v>
      </c>
      <c r="AG51" s="24" t="s">
        <v>84</v>
      </c>
      <c r="AH51" s="24" t="s">
        <v>85</v>
      </c>
      <c r="AI51" s="24" t="s">
        <v>86</v>
      </c>
      <c r="AJ51" s="24" t="s">
        <v>87</v>
      </c>
      <c r="AK51" s="24" t="s">
        <v>88</v>
      </c>
      <c r="AL51" s="24" t="s">
        <v>89</v>
      </c>
      <c r="AM51" s="24" t="s">
        <v>90</v>
      </c>
      <c r="AN51" s="24" t="s">
        <v>91</v>
      </c>
      <c r="AO51" s="24" t="s">
        <v>92</v>
      </c>
      <c r="AP51" s="24" t="s">
        <v>93</v>
      </c>
      <c r="AQ51" s="24" t="s">
        <v>94</v>
      </c>
      <c r="AR51" s="24" t="s">
        <v>95</v>
      </c>
      <c r="AS51" s="24" t="s">
        <v>96</v>
      </c>
      <c r="AT51" s="24" t="s">
        <v>97</v>
      </c>
      <c r="AU51" s="24" t="s">
        <v>98</v>
      </c>
      <c r="AV51" s="24" t="s">
        <v>99</v>
      </c>
      <c r="AW51" s="24" t="s">
        <v>100</v>
      </c>
      <c r="AX51" s="64"/>
      <c r="AY51" s="65"/>
      <c r="AZ51" s="66"/>
      <c r="BA51" s="67" t="s">
        <v>151</v>
      </c>
      <c r="BB51" s="68" t="s">
        <v>152</v>
      </c>
      <c r="BC51" s="69" t="s">
        <v>153</v>
      </c>
      <c r="BD51" s="70" t="s">
        <v>154</v>
      </c>
      <c r="BE51" s="71" t="s">
        <v>155</v>
      </c>
      <c r="BF51" s="71"/>
      <c r="BG51" s="66"/>
      <c r="BH51" s="72"/>
      <c r="BI51" s="65"/>
      <c r="BJ51" s="4"/>
      <c r="BK51" s="4"/>
      <c r="BL51" s="4"/>
      <c r="DI51" s="106"/>
      <c r="DJ51" s="106"/>
    </row>
    <row r="52" spans="1:114" s="6" customFormat="1" ht="12" thickTop="1" x14ac:dyDescent="0.3">
      <c r="A52" s="35" t="s">
        <v>63</v>
      </c>
      <c r="B52" s="74" t="s">
        <v>101</v>
      </c>
      <c r="C52" s="30">
        <f>+AX52+AY52+AZ52+BA52+BG52+BH52+BI52</f>
        <v>835917</v>
      </c>
      <c r="D52" s="107"/>
      <c r="E52" s="107"/>
      <c r="F52" s="107"/>
      <c r="G52" s="107"/>
      <c r="H52" s="107"/>
      <c r="I52" s="107"/>
      <c r="J52" s="107"/>
      <c r="K52" s="107"/>
      <c r="L52" s="32">
        <v>160798</v>
      </c>
      <c r="M52" s="30">
        <v>36206</v>
      </c>
      <c r="N52" s="30">
        <v>247</v>
      </c>
      <c r="O52" s="30">
        <v>0</v>
      </c>
      <c r="P52" s="30">
        <v>0</v>
      </c>
      <c r="Q52" s="30">
        <v>151764</v>
      </c>
      <c r="R52" s="30">
        <v>6903</v>
      </c>
      <c r="S52" s="30">
        <v>0</v>
      </c>
      <c r="T52" s="30">
        <v>580</v>
      </c>
      <c r="U52" s="30">
        <v>0</v>
      </c>
      <c r="V52" s="30">
        <v>141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46313</v>
      </c>
      <c r="AJ52" s="30">
        <v>0</v>
      </c>
      <c r="AK52" s="30">
        <v>0</v>
      </c>
      <c r="AL52" s="30">
        <v>0</v>
      </c>
      <c r="AM52" s="30">
        <v>2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0"/>
      <c r="AV52" s="30"/>
      <c r="AW52" s="30">
        <v>0</v>
      </c>
      <c r="AX52" s="75">
        <f>+SUM(L52:AW52)</f>
        <v>402954</v>
      </c>
      <c r="AY52" s="55"/>
      <c r="AZ52" s="33">
        <v>63855</v>
      </c>
      <c r="BA52" s="76">
        <f t="shared" ref="BA52:BA89" si="6">BB52+BE52+BF52</f>
        <v>366093</v>
      </c>
      <c r="BB52" s="32">
        <f t="shared" ref="BB52:BB89" si="7">SUM(BC52:BD52)</f>
        <v>366093</v>
      </c>
      <c r="BC52" s="73">
        <v>158144</v>
      </c>
      <c r="BD52" s="31">
        <v>207949</v>
      </c>
      <c r="BE52" s="77">
        <v>0</v>
      </c>
      <c r="BF52" s="77">
        <v>0</v>
      </c>
      <c r="BG52" s="31">
        <v>0</v>
      </c>
      <c r="BH52" s="78">
        <v>3015</v>
      </c>
      <c r="BI52" s="55"/>
      <c r="BJ52" s="4"/>
      <c r="BK52" s="4"/>
      <c r="BL52" s="4"/>
      <c r="DI52" s="106"/>
      <c r="DJ52" s="106"/>
    </row>
    <row r="53" spans="1:114" s="6" customFormat="1" x14ac:dyDescent="0.3">
      <c r="A53" s="35" t="s">
        <v>64</v>
      </c>
      <c r="B53" s="74" t="s">
        <v>102</v>
      </c>
      <c r="C53" s="30">
        <f t="shared" ref="C53:C89" si="8">+AX53+AY53+AZ53+BA53+BG53+BH53+BI53</f>
        <v>142100</v>
      </c>
      <c r="D53" s="107"/>
      <c r="E53" s="107"/>
      <c r="F53" s="107"/>
      <c r="G53" s="107"/>
      <c r="H53" s="107"/>
      <c r="I53" s="107"/>
      <c r="J53" s="107"/>
      <c r="K53" s="107"/>
      <c r="L53" s="32">
        <v>476</v>
      </c>
      <c r="M53" s="30">
        <v>1459</v>
      </c>
      <c r="N53" s="30">
        <v>0</v>
      </c>
      <c r="O53" s="30">
        <v>0</v>
      </c>
      <c r="P53" s="30">
        <v>0</v>
      </c>
      <c r="Q53" s="30">
        <v>35776</v>
      </c>
      <c r="R53" s="30">
        <v>0</v>
      </c>
      <c r="S53" s="30">
        <v>0</v>
      </c>
      <c r="T53" s="30">
        <v>11</v>
      </c>
      <c r="U53" s="30">
        <v>0</v>
      </c>
      <c r="V53" s="30">
        <v>0</v>
      </c>
      <c r="W53" s="30">
        <v>13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46541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/>
      <c r="AV53" s="30"/>
      <c r="AW53" s="30">
        <v>0</v>
      </c>
      <c r="AX53" s="75">
        <f t="shared" ref="AX53:AX89" si="9">+SUM(L53:AW53)</f>
        <v>84276</v>
      </c>
      <c r="AY53" s="55"/>
      <c r="AZ53" s="33">
        <v>1123</v>
      </c>
      <c r="BA53" s="76">
        <f t="shared" si="6"/>
        <v>51284</v>
      </c>
      <c r="BB53" s="32">
        <f t="shared" si="7"/>
        <v>51284</v>
      </c>
      <c r="BC53" s="73">
        <v>11178</v>
      </c>
      <c r="BD53" s="31">
        <v>40106</v>
      </c>
      <c r="BE53" s="77">
        <v>0</v>
      </c>
      <c r="BF53" s="77">
        <v>0</v>
      </c>
      <c r="BG53" s="31">
        <v>2893</v>
      </c>
      <c r="BH53" s="78">
        <v>2524</v>
      </c>
      <c r="BI53" s="55"/>
      <c r="BJ53" s="4"/>
      <c r="BK53" s="4"/>
      <c r="BL53" s="4"/>
      <c r="DI53" s="106"/>
      <c r="DJ53" s="106"/>
    </row>
    <row r="54" spans="1:114" s="6" customFormat="1" x14ac:dyDescent="0.3">
      <c r="A54" s="35" t="s">
        <v>65</v>
      </c>
      <c r="B54" s="74" t="s">
        <v>103</v>
      </c>
      <c r="C54" s="30">
        <f t="shared" si="8"/>
        <v>43579</v>
      </c>
      <c r="D54" s="107"/>
      <c r="E54" s="107"/>
      <c r="F54" s="107"/>
      <c r="G54" s="107"/>
      <c r="H54" s="107"/>
      <c r="I54" s="107"/>
      <c r="J54" s="107"/>
      <c r="K54" s="107"/>
      <c r="L54" s="32">
        <v>0</v>
      </c>
      <c r="M54" s="30">
        <v>122</v>
      </c>
      <c r="N54" s="30">
        <v>639</v>
      </c>
      <c r="O54" s="30">
        <v>0</v>
      </c>
      <c r="P54" s="30">
        <v>0</v>
      </c>
      <c r="Q54" s="30">
        <v>545</v>
      </c>
      <c r="R54" s="30">
        <v>375</v>
      </c>
      <c r="S54" s="30">
        <v>0</v>
      </c>
      <c r="T54" s="30">
        <v>0</v>
      </c>
      <c r="U54" s="30">
        <v>10570</v>
      </c>
      <c r="V54" s="30">
        <v>4</v>
      </c>
      <c r="W54" s="30">
        <v>29</v>
      </c>
      <c r="X54" s="30">
        <v>0</v>
      </c>
      <c r="Y54" s="30">
        <v>0</v>
      </c>
      <c r="Z54" s="30">
        <v>36</v>
      </c>
      <c r="AA54" s="30">
        <v>0</v>
      </c>
      <c r="AB54" s="30">
        <v>614</v>
      </c>
      <c r="AC54" s="30">
        <v>0</v>
      </c>
      <c r="AD54" s="30">
        <v>0</v>
      </c>
      <c r="AE54" s="30">
        <v>0</v>
      </c>
      <c r="AF54" s="30">
        <v>1080</v>
      </c>
      <c r="AG54" s="30">
        <v>0</v>
      </c>
      <c r="AH54" s="30">
        <v>0</v>
      </c>
      <c r="AI54" s="30">
        <v>899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/>
      <c r="AV54" s="30"/>
      <c r="AW54" s="30">
        <v>0</v>
      </c>
      <c r="AX54" s="75">
        <f t="shared" si="9"/>
        <v>14913</v>
      </c>
      <c r="AY54" s="55"/>
      <c r="AZ54" s="33">
        <v>700</v>
      </c>
      <c r="BA54" s="76">
        <f t="shared" si="6"/>
        <v>28129</v>
      </c>
      <c r="BB54" s="32">
        <f t="shared" si="7"/>
        <v>28129</v>
      </c>
      <c r="BC54" s="73">
        <v>3036</v>
      </c>
      <c r="BD54" s="31">
        <v>25093</v>
      </c>
      <c r="BE54" s="77">
        <v>0</v>
      </c>
      <c r="BF54" s="77">
        <v>0</v>
      </c>
      <c r="BG54" s="31">
        <v>0</v>
      </c>
      <c r="BH54" s="78">
        <v>-163</v>
      </c>
      <c r="BI54" s="55"/>
      <c r="BJ54" s="4"/>
      <c r="BK54" s="4"/>
      <c r="BL54" s="4"/>
      <c r="DI54" s="106"/>
      <c r="DJ54" s="106"/>
    </row>
    <row r="55" spans="1:114" s="6" customFormat="1" x14ac:dyDescent="0.3">
      <c r="A55" s="35" t="s">
        <v>66</v>
      </c>
      <c r="B55" s="74" t="s">
        <v>104</v>
      </c>
      <c r="C55" s="30">
        <f t="shared" si="8"/>
        <v>25480</v>
      </c>
      <c r="D55" s="107"/>
      <c r="E55" s="107"/>
      <c r="F55" s="107"/>
      <c r="G55" s="107"/>
      <c r="H55" s="107"/>
      <c r="I55" s="107"/>
      <c r="J55" s="107"/>
      <c r="K55" s="107"/>
      <c r="L55" s="32">
        <v>0</v>
      </c>
      <c r="M55" s="30">
        <v>0</v>
      </c>
      <c r="N55" s="30">
        <v>0</v>
      </c>
      <c r="O55" s="30">
        <v>0</v>
      </c>
      <c r="P55" s="30">
        <v>0</v>
      </c>
      <c r="Q55" s="30">
        <v>15091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4125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/>
      <c r="AV55" s="30"/>
      <c r="AW55" s="30">
        <v>0</v>
      </c>
      <c r="AX55" s="75">
        <f t="shared" si="9"/>
        <v>19216</v>
      </c>
      <c r="AY55" s="55"/>
      <c r="AZ55" s="33">
        <v>2</v>
      </c>
      <c r="BA55" s="76">
        <f t="shared" si="6"/>
        <v>6262</v>
      </c>
      <c r="BB55" s="32">
        <f t="shared" si="7"/>
        <v>6262</v>
      </c>
      <c r="BC55" s="73">
        <v>804</v>
      </c>
      <c r="BD55" s="31">
        <v>5458</v>
      </c>
      <c r="BE55" s="77">
        <v>0</v>
      </c>
      <c r="BF55" s="77">
        <v>0</v>
      </c>
      <c r="BG55" s="31">
        <v>0</v>
      </c>
      <c r="BH55" s="78">
        <v>0</v>
      </c>
      <c r="BI55" s="55"/>
      <c r="BJ55" s="4"/>
      <c r="BK55" s="4"/>
      <c r="BL55" s="4"/>
      <c r="DI55" s="106"/>
      <c r="DJ55" s="106"/>
    </row>
    <row r="56" spans="1:114" s="6" customFormat="1" x14ac:dyDescent="0.3">
      <c r="A56" s="35" t="s">
        <v>67</v>
      </c>
      <c r="B56" s="74" t="s">
        <v>105</v>
      </c>
      <c r="C56" s="30">
        <f t="shared" si="8"/>
        <v>107396</v>
      </c>
      <c r="D56" s="107"/>
      <c r="E56" s="107"/>
      <c r="F56" s="107"/>
      <c r="G56" s="107"/>
      <c r="H56" s="107"/>
      <c r="I56" s="107"/>
      <c r="J56" s="107"/>
      <c r="K56" s="107"/>
      <c r="L56" s="32">
        <v>0</v>
      </c>
      <c r="M56" s="30">
        <v>0</v>
      </c>
      <c r="N56" s="30">
        <v>0</v>
      </c>
      <c r="O56" s="30">
        <v>0</v>
      </c>
      <c r="P56" s="30">
        <v>2362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3701</v>
      </c>
      <c r="Z56" s="30">
        <v>824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35681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/>
      <c r="AV56" s="30"/>
      <c r="AW56" s="30">
        <v>0</v>
      </c>
      <c r="AX56" s="75">
        <f t="shared" si="9"/>
        <v>42568</v>
      </c>
      <c r="AY56" s="55"/>
      <c r="AZ56" s="33">
        <v>67769</v>
      </c>
      <c r="BA56" s="76">
        <f t="shared" si="6"/>
        <v>545</v>
      </c>
      <c r="BB56" s="32">
        <f t="shared" si="7"/>
        <v>545</v>
      </c>
      <c r="BC56" s="73">
        <v>0</v>
      </c>
      <c r="BD56" s="31">
        <v>545</v>
      </c>
      <c r="BE56" s="77">
        <v>0</v>
      </c>
      <c r="BF56" s="77">
        <v>0</v>
      </c>
      <c r="BG56" s="31">
        <v>0</v>
      </c>
      <c r="BH56" s="78">
        <v>-3486</v>
      </c>
      <c r="BI56" s="55"/>
      <c r="BJ56" s="4"/>
      <c r="BK56" s="4"/>
      <c r="BL56" s="4"/>
      <c r="DI56" s="106"/>
      <c r="DJ56" s="106"/>
    </row>
    <row r="57" spans="1:114" s="6" customFormat="1" x14ac:dyDescent="0.3">
      <c r="A57" s="35" t="s">
        <v>68</v>
      </c>
      <c r="B57" s="74" t="s">
        <v>106</v>
      </c>
      <c r="C57" s="30">
        <f t="shared" si="8"/>
        <v>664663</v>
      </c>
      <c r="D57" s="107"/>
      <c r="E57" s="107"/>
      <c r="F57" s="107"/>
      <c r="G57" s="107"/>
      <c r="H57" s="107"/>
      <c r="I57" s="107"/>
      <c r="J57" s="107"/>
      <c r="K57" s="107"/>
      <c r="L57" s="32">
        <v>0</v>
      </c>
      <c r="M57" s="30">
        <v>10989</v>
      </c>
      <c r="N57" s="30">
        <v>0</v>
      </c>
      <c r="O57" s="30">
        <v>1245</v>
      </c>
      <c r="P57" s="30">
        <v>0</v>
      </c>
      <c r="Q57" s="30">
        <v>130450</v>
      </c>
      <c r="R57" s="30">
        <v>13535</v>
      </c>
      <c r="S57" s="30">
        <v>0</v>
      </c>
      <c r="T57" s="30">
        <v>416</v>
      </c>
      <c r="U57" s="30">
        <v>0</v>
      </c>
      <c r="V57" s="30">
        <v>6421</v>
      </c>
      <c r="W57" s="30">
        <v>2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99227</v>
      </c>
      <c r="AJ57" s="30">
        <v>0</v>
      </c>
      <c r="AK57" s="30">
        <v>0</v>
      </c>
      <c r="AL57" s="30">
        <v>0</v>
      </c>
      <c r="AM57" s="30">
        <v>1</v>
      </c>
      <c r="AN57" s="30">
        <v>131</v>
      </c>
      <c r="AO57" s="30">
        <v>0</v>
      </c>
      <c r="AP57" s="30">
        <v>10</v>
      </c>
      <c r="AQ57" s="30">
        <v>1</v>
      </c>
      <c r="AR57" s="30">
        <v>0</v>
      </c>
      <c r="AS57" s="30">
        <v>0</v>
      </c>
      <c r="AT57" s="30">
        <v>0</v>
      </c>
      <c r="AU57" s="30"/>
      <c r="AV57" s="30"/>
      <c r="AW57" s="30">
        <v>0</v>
      </c>
      <c r="AX57" s="75">
        <f t="shared" si="9"/>
        <v>262428</v>
      </c>
      <c r="AY57" s="55"/>
      <c r="AZ57" s="33">
        <v>41308</v>
      </c>
      <c r="BA57" s="76">
        <f t="shared" si="6"/>
        <v>304377</v>
      </c>
      <c r="BB57" s="32">
        <f t="shared" si="7"/>
        <v>304377</v>
      </c>
      <c r="BC57" s="73">
        <v>37876</v>
      </c>
      <c r="BD57" s="31">
        <v>266501</v>
      </c>
      <c r="BE57" s="77">
        <v>0</v>
      </c>
      <c r="BF57" s="77">
        <v>0</v>
      </c>
      <c r="BG57" s="31">
        <v>0</v>
      </c>
      <c r="BH57" s="78">
        <v>56550</v>
      </c>
      <c r="BI57" s="55"/>
      <c r="BJ57" s="4"/>
      <c r="BK57" s="4"/>
      <c r="BL57" s="4"/>
      <c r="DI57" s="106"/>
      <c r="DJ57" s="106"/>
    </row>
    <row r="58" spans="1:114" s="6" customFormat="1" x14ac:dyDescent="0.3">
      <c r="A58" s="35" t="s">
        <v>69</v>
      </c>
      <c r="B58" s="74" t="s">
        <v>107</v>
      </c>
      <c r="C58" s="30">
        <f t="shared" si="8"/>
        <v>142827</v>
      </c>
      <c r="D58" s="107"/>
      <c r="E58" s="107"/>
      <c r="F58" s="107"/>
      <c r="G58" s="107"/>
      <c r="H58" s="107"/>
      <c r="I58" s="107"/>
      <c r="J58" s="107"/>
      <c r="K58" s="107"/>
      <c r="L58" s="32">
        <v>0</v>
      </c>
      <c r="M58" s="30">
        <v>0</v>
      </c>
      <c r="N58" s="30">
        <v>0</v>
      </c>
      <c r="O58" s="30">
        <v>0</v>
      </c>
      <c r="P58" s="30">
        <v>33</v>
      </c>
      <c r="Q58" s="30">
        <v>463</v>
      </c>
      <c r="R58" s="30">
        <v>12503</v>
      </c>
      <c r="S58" s="30">
        <v>0</v>
      </c>
      <c r="T58" s="30">
        <v>103</v>
      </c>
      <c r="U58" s="30">
        <v>82</v>
      </c>
      <c r="V58" s="30">
        <v>19</v>
      </c>
      <c r="W58" s="30">
        <v>5</v>
      </c>
      <c r="X58" s="30">
        <v>1</v>
      </c>
      <c r="Y58" s="30">
        <v>1</v>
      </c>
      <c r="Z58" s="30">
        <v>8</v>
      </c>
      <c r="AA58" s="30">
        <v>6</v>
      </c>
      <c r="AB58" s="30">
        <v>15</v>
      </c>
      <c r="AC58" s="30">
        <v>1</v>
      </c>
      <c r="AD58" s="30">
        <v>10</v>
      </c>
      <c r="AE58" s="30">
        <v>48</v>
      </c>
      <c r="AF58" s="30">
        <v>27</v>
      </c>
      <c r="AG58" s="30">
        <v>685</v>
      </c>
      <c r="AH58" s="30">
        <v>276</v>
      </c>
      <c r="AI58" s="30">
        <v>67623</v>
      </c>
      <c r="AJ58" s="30">
        <v>199</v>
      </c>
      <c r="AK58" s="30">
        <v>8</v>
      </c>
      <c r="AL58" s="30">
        <v>219</v>
      </c>
      <c r="AM58" s="30">
        <v>532</v>
      </c>
      <c r="AN58" s="30">
        <v>348</v>
      </c>
      <c r="AO58" s="30">
        <v>102</v>
      </c>
      <c r="AP58" s="30">
        <v>489</v>
      </c>
      <c r="AQ58" s="30">
        <v>19</v>
      </c>
      <c r="AR58" s="30">
        <v>451</v>
      </c>
      <c r="AS58" s="30">
        <v>285</v>
      </c>
      <c r="AT58" s="30">
        <v>0</v>
      </c>
      <c r="AU58" s="30"/>
      <c r="AV58" s="30"/>
      <c r="AW58" s="30">
        <v>0</v>
      </c>
      <c r="AX58" s="75">
        <f t="shared" si="9"/>
        <v>84561</v>
      </c>
      <c r="AY58" s="55"/>
      <c r="AZ58" s="33">
        <v>21905</v>
      </c>
      <c r="BA58" s="76">
        <f t="shared" si="6"/>
        <v>36507</v>
      </c>
      <c r="BB58" s="32">
        <f t="shared" si="7"/>
        <v>36507</v>
      </c>
      <c r="BC58" s="73">
        <v>2499</v>
      </c>
      <c r="BD58" s="31">
        <v>34008</v>
      </c>
      <c r="BE58" s="77">
        <v>0</v>
      </c>
      <c r="BF58" s="77">
        <v>0</v>
      </c>
      <c r="BG58" s="31">
        <v>0</v>
      </c>
      <c r="BH58" s="78">
        <v>-146</v>
      </c>
      <c r="BI58" s="55"/>
      <c r="BJ58" s="4"/>
      <c r="BK58" s="4"/>
      <c r="BL58" s="4"/>
      <c r="DI58" s="106"/>
      <c r="DJ58" s="106"/>
    </row>
    <row r="59" spans="1:114" s="6" customFormat="1" x14ac:dyDescent="0.3">
      <c r="A59" s="35" t="s">
        <v>70</v>
      </c>
      <c r="B59" s="74" t="s">
        <v>108</v>
      </c>
      <c r="C59" s="30">
        <f t="shared" si="8"/>
        <v>13970</v>
      </c>
      <c r="D59" s="107"/>
      <c r="E59" s="107"/>
      <c r="F59" s="107"/>
      <c r="G59" s="107"/>
      <c r="H59" s="107"/>
      <c r="I59" s="107"/>
      <c r="J59" s="107"/>
      <c r="K59" s="107"/>
      <c r="L59" s="32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/>
      <c r="AV59" s="30"/>
      <c r="AW59" s="30">
        <v>0</v>
      </c>
      <c r="AX59" s="75">
        <f t="shared" si="9"/>
        <v>0</v>
      </c>
      <c r="AY59" s="55"/>
      <c r="AZ59" s="33">
        <v>5323</v>
      </c>
      <c r="BA59" s="76">
        <f t="shared" si="6"/>
        <v>11599</v>
      </c>
      <c r="BB59" s="32">
        <f t="shared" si="7"/>
        <v>11599</v>
      </c>
      <c r="BC59" s="73">
        <v>34</v>
      </c>
      <c r="BD59" s="31">
        <v>11565</v>
      </c>
      <c r="BE59" s="77">
        <v>0</v>
      </c>
      <c r="BF59" s="77">
        <v>0</v>
      </c>
      <c r="BG59" s="31">
        <v>0</v>
      </c>
      <c r="BH59" s="78">
        <v>-2952</v>
      </c>
      <c r="BI59" s="55"/>
      <c r="BJ59" s="4"/>
      <c r="BK59" s="4"/>
      <c r="BL59" s="4"/>
      <c r="DI59" s="106"/>
      <c r="DJ59" s="106"/>
    </row>
    <row r="60" spans="1:114" s="6" customFormat="1" x14ac:dyDescent="0.3">
      <c r="A60" s="35" t="s">
        <v>71</v>
      </c>
      <c r="B60" s="74" t="s">
        <v>109</v>
      </c>
      <c r="C60" s="30">
        <f t="shared" si="8"/>
        <v>254797</v>
      </c>
      <c r="D60" s="107"/>
      <c r="E60" s="107"/>
      <c r="F60" s="107"/>
      <c r="G60" s="107"/>
      <c r="H60" s="107"/>
      <c r="I60" s="107"/>
      <c r="J60" s="107"/>
      <c r="K60" s="107"/>
      <c r="L60" s="32">
        <v>0</v>
      </c>
      <c r="M60" s="30">
        <v>0</v>
      </c>
      <c r="N60" s="30">
        <v>0</v>
      </c>
      <c r="O60" s="30">
        <v>0</v>
      </c>
      <c r="P60" s="30">
        <v>19</v>
      </c>
      <c r="Q60" s="30">
        <v>0</v>
      </c>
      <c r="R60" s="30">
        <v>0</v>
      </c>
      <c r="S60" s="30">
        <v>0</v>
      </c>
      <c r="T60" s="30">
        <v>57858</v>
      </c>
      <c r="U60" s="30">
        <v>0</v>
      </c>
      <c r="V60" s="30">
        <v>1231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2165</v>
      </c>
      <c r="AC60" s="30">
        <v>71</v>
      </c>
      <c r="AD60" s="30">
        <v>0</v>
      </c>
      <c r="AE60" s="30">
        <v>0</v>
      </c>
      <c r="AF60" s="30">
        <v>12</v>
      </c>
      <c r="AG60" s="30">
        <v>2550</v>
      </c>
      <c r="AH60" s="30">
        <v>0</v>
      </c>
      <c r="AI60" s="30">
        <v>2045</v>
      </c>
      <c r="AJ60" s="30">
        <v>530</v>
      </c>
      <c r="AK60" s="30">
        <v>0</v>
      </c>
      <c r="AL60" s="30">
        <v>1</v>
      </c>
      <c r="AM60" s="30">
        <v>2140</v>
      </c>
      <c r="AN60" s="30">
        <v>2110</v>
      </c>
      <c r="AO60" s="30">
        <v>1575</v>
      </c>
      <c r="AP60" s="30">
        <v>35</v>
      </c>
      <c r="AQ60" s="30">
        <v>5773</v>
      </c>
      <c r="AR60" s="30">
        <v>349</v>
      </c>
      <c r="AS60" s="30">
        <v>2520</v>
      </c>
      <c r="AT60" s="30">
        <v>0</v>
      </c>
      <c r="AU60" s="30"/>
      <c r="AV60" s="30"/>
      <c r="AW60" s="30">
        <v>0</v>
      </c>
      <c r="AX60" s="75">
        <f t="shared" si="9"/>
        <v>80984</v>
      </c>
      <c r="AY60" s="55"/>
      <c r="AZ60" s="33">
        <v>50942</v>
      </c>
      <c r="BA60" s="76">
        <f t="shared" si="6"/>
        <v>128629</v>
      </c>
      <c r="BB60" s="32">
        <f t="shared" si="7"/>
        <v>128629</v>
      </c>
      <c r="BC60" s="73">
        <v>563</v>
      </c>
      <c r="BD60" s="31">
        <v>128066</v>
      </c>
      <c r="BE60" s="77">
        <v>0</v>
      </c>
      <c r="BF60" s="77">
        <v>0</v>
      </c>
      <c r="BG60" s="31">
        <v>0</v>
      </c>
      <c r="BH60" s="78">
        <v>-5758</v>
      </c>
      <c r="BI60" s="55"/>
      <c r="BJ60" s="4"/>
      <c r="BK60" s="4"/>
      <c r="BL60" s="4"/>
      <c r="DI60" s="106"/>
      <c r="DJ60" s="106"/>
    </row>
    <row r="61" spans="1:114" s="6" customFormat="1" x14ac:dyDescent="0.3">
      <c r="A61" s="35" t="s">
        <v>72</v>
      </c>
      <c r="B61" s="74" t="s">
        <v>110</v>
      </c>
      <c r="C61" s="30">
        <f t="shared" si="8"/>
        <v>146509</v>
      </c>
      <c r="D61" s="107"/>
      <c r="E61" s="107"/>
      <c r="F61" s="107"/>
      <c r="G61" s="107"/>
      <c r="H61" s="107"/>
      <c r="I61" s="107"/>
      <c r="J61" s="107"/>
      <c r="K61" s="107"/>
      <c r="L61" s="32">
        <v>27</v>
      </c>
      <c r="M61" s="30">
        <v>87</v>
      </c>
      <c r="N61" s="30">
        <v>4</v>
      </c>
      <c r="O61" s="30">
        <v>15</v>
      </c>
      <c r="P61" s="30">
        <v>2435</v>
      </c>
      <c r="Q61" s="30">
        <v>966</v>
      </c>
      <c r="R61" s="30">
        <v>2072</v>
      </c>
      <c r="S61" s="30">
        <v>0</v>
      </c>
      <c r="T61" s="30">
        <v>8</v>
      </c>
      <c r="U61" s="30">
        <v>24718</v>
      </c>
      <c r="V61" s="30">
        <v>419</v>
      </c>
      <c r="W61" s="30">
        <v>22</v>
      </c>
      <c r="X61" s="30">
        <v>221</v>
      </c>
      <c r="Y61" s="30">
        <v>5558</v>
      </c>
      <c r="Z61" s="30">
        <v>346</v>
      </c>
      <c r="AA61" s="30">
        <v>5</v>
      </c>
      <c r="AB61" s="30">
        <v>19580</v>
      </c>
      <c r="AC61" s="30">
        <v>1431</v>
      </c>
      <c r="AD61" s="30">
        <v>123</v>
      </c>
      <c r="AE61" s="30">
        <v>303</v>
      </c>
      <c r="AF61" s="30">
        <v>21748</v>
      </c>
      <c r="AG61" s="30">
        <v>1797</v>
      </c>
      <c r="AH61" s="30">
        <v>1476</v>
      </c>
      <c r="AI61" s="30">
        <v>544</v>
      </c>
      <c r="AJ61" s="30">
        <v>17443</v>
      </c>
      <c r="AK61" s="30">
        <v>1053</v>
      </c>
      <c r="AL61" s="30">
        <v>1445</v>
      </c>
      <c r="AM61" s="30">
        <v>17877</v>
      </c>
      <c r="AN61" s="30">
        <v>1676</v>
      </c>
      <c r="AO61" s="30">
        <v>4037</v>
      </c>
      <c r="AP61" s="30">
        <v>4987</v>
      </c>
      <c r="AQ61" s="30">
        <v>2772</v>
      </c>
      <c r="AR61" s="30">
        <v>177</v>
      </c>
      <c r="AS61" s="30">
        <v>1549</v>
      </c>
      <c r="AT61" s="30">
        <v>0</v>
      </c>
      <c r="AU61" s="30"/>
      <c r="AV61" s="30"/>
      <c r="AW61" s="30">
        <v>0</v>
      </c>
      <c r="AX61" s="75">
        <f t="shared" si="9"/>
        <v>136921</v>
      </c>
      <c r="AY61" s="55"/>
      <c r="AZ61" s="33">
        <v>13712</v>
      </c>
      <c r="BA61" s="76">
        <f t="shared" si="6"/>
        <v>22265</v>
      </c>
      <c r="BB61" s="32">
        <f t="shared" si="7"/>
        <v>22265</v>
      </c>
      <c r="BC61" s="73">
        <v>0</v>
      </c>
      <c r="BD61" s="31">
        <v>22265</v>
      </c>
      <c r="BE61" s="77">
        <v>0</v>
      </c>
      <c r="BF61" s="77">
        <v>0</v>
      </c>
      <c r="BG61" s="31">
        <v>0</v>
      </c>
      <c r="BH61" s="78">
        <v>-26389</v>
      </c>
      <c r="BI61" s="55"/>
      <c r="BJ61" s="4"/>
      <c r="BK61" s="4"/>
      <c r="BL61" s="4"/>
      <c r="DI61" s="106"/>
      <c r="DJ61" s="106"/>
    </row>
    <row r="62" spans="1:114" s="6" customFormat="1" x14ac:dyDescent="0.3">
      <c r="A62" s="35" t="s">
        <v>73</v>
      </c>
      <c r="B62" s="74" t="s">
        <v>111</v>
      </c>
      <c r="C62" s="30">
        <f t="shared" si="8"/>
        <v>677628</v>
      </c>
      <c r="D62" s="107"/>
      <c r="E62" s="107"/>
      <c r="F62" s="107"/>
      <c r="G62" s="107"/>
      <c r="H62" s="107"/>
      <c r="I62" s="107"/>
      <c r="J62" s="107"/>
      <c r="K62" s="107"/>
      <c r="L62" s="32">
        <v>54893</v>
      </c>
      <c r="M62" s="30">
        <v>777</v>
      </c>
      <c r="N62" s="30">
        <v>1209</v>
      </c>
      <c r="O62" s="30">
        <v>217</v>
      </c>
      <c r="P62" s="30">
        <v>6862</v>
      </c>
      <c r="Q62" s="30">
        <v>3905</v>
      </c>
      <c r="R62" s="30">
        <v>2044</v>
      </c>
      <c r="S62" s="30">
        <v>0</v>
      </c>
      <c r="T62" s="30">
        <v>866</v>
      </c>
      <c r="U62" s="30">
        <v>16114</v>
      </c>
      <c r="V62" s="30">
        <v>68812</v>
      </c>
      <c r="W62" s="30">
        <v>2387</v>
      </c>
      <c r="X62" s="30">
        <v>35451</v>
      </c>
      <c r="Y62" s="30">
        <v>10286</v>
      </c>
      <c r="Z62" s="30">
        <v>1184</v>
      </c>
      <c r="AA62" s="30">
        <v>171</v>
      </c>
      <c r="AB62" s="30">
        <v>17062</v>
      </c>
      <c r="AC62" s="30">
        <v>4907</v>
      </c>
      <c r="AD62" s="30">
        <v>39133</v>
      </c>
      <c r="AE62" s="30">
        <v>2826</v>
      </c>
      <c r="AF62" s="30">
        <v>12440</v>
      </c>
      <c r="AG62" s="30">
        <v>12209</v>
      </c>
      <c r="AH62" s="30">
        <v>135545</v>
      </c>
      <c r="AI62" s="30">
        <v>5055</v>
      </c>
      <c r="AJ62" s="30">
        <v>4008</v>
      </c>
      <c r="AK62" s="30">
        <v>984</v>
      </c>
      <c r="AL62" s="30">
        <v>341</v>
      </c>
      <c r="AM62" s="30">
        <v>7285</v>
      </c>
      <c r="AN62" s="30">
        <v>5425</v>
      </c>
      <c r="AO62" s="30">
        <v>14767</v>
      </c>
      <c r="AP62" s="30">
        <v>2039</v>
      </c>
      <c r="AQ62" s="30">
        <v>1346</v>
      </c>
      <c r="AR62" s="30">
        <v>214</v>
      </c>
      <c r="AS62" s="30">
        <v>7036</v>
      </c>
      <c r="AT62" s="30">
        <v>0</v>
      </c>
      <c r="AU62" s="30"/>
      <c r="AV62" s="30"/>
      <c r="AW62" s="30">
        <v>0</v>
      </c>
      <c r="AX62" s="75">
        <f t="shared" si="9"/>
        <v>477800</v>
      </c>
      <c r="AY62" s="55"/>
      <c r="AZ62" s="33">
        <v>129894</v>
      </c>
      <c r="BA62" s="76">
        <f t="shared" si="6"/>
        <v>83163</v>
      </c>
      <c r="BB62" s="32">
        <f t="shared" si="7"/>
        <v>83163</v>
      </c>
      <c r="BC62" s="73">
        <v>224</v>
      </c>
      <c r="BD62" s="31">
        <v>82939</v>
      </c>
      <c r="BE62" s="77">
        <v>0</v>
      </c>
      <c r="BF62" s="77">
        <v>0</v>
      </c>
      <c r="BG62" s="31">
        <v>0</v>
      </c>
      <c r="BH62" s="78">
        <v>-13229</v>
      </c>
      <c r="BI62" s="55"/>
      <c r="BJ62" s="4"/>
      <c r="BK62" s="4"/>
      <c r="BL62" s="4"/>
      <c r="DI62" s="106"/>
      <c r="DJ62" s="106"/>
    </row>
    <row r="63" spans="1:114" s="6" customFormat="1" x14ac:dyDescent="0.3">
      <c r="A63" s="35" t="s">
        <v>74</v>
      </c>
      <c r="B63" s="74" t="s">
        <v>112</v>
      </c>
      <c r="C63" s="30">
        <f t="shared" si="8"/>
        <v>68317</v>
      </c>
      <c r="D63" s="107"/>
      <c r="E63" s="107"/>
      <c r="F63" s="107"/>
      <c r="G63" s="107"/>
      <c r="H63" s="107"/>
      <c r="I63" s="107"/>
      <c r="J63" s="107"/>
      <c r="K63" s="107"/>
      <c r="L63" s="32">
        <v>0</v>
      </c>
      <c r="M63" s="30">
        <v>25</v>
      </c>
      <c r="N63" s="30">
        <v>0</v>
      </c>
      <c r="O63" s="30">
        <v>0</v>
      </c>
      <c r="P63" s="30">
        <v>0</v>
      </c>
      <c r="Q63" s="30">
        <v>487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36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59</v>
      </c>
      <c r="AD63" s="30">
        <v>137</v>
      </c>
      <c r="AE63" s="30">
        <v>143</v>
      </c>
      <c r="AF63" s="30">
        <v>426</v>
      </c>
      <c r="AG63" s="30">
        <v>0</v>
      </c>
      <c r="AH63" s="30">
        <v>0</v>
      </c>
      <c r="AI63" s="30">
        <v>1147</v>
      </c>
      <c r="AJ63" s="30">
        <v>74</v>
      </c>
      <c r="AK63" s="30">
        <v>0</v>
      </c>
      <c r="AL63" s="30">
        <v>0</v>
      </c>
      <c r="AM63" s="30">
        <v>1517</v>
      </c>
      <c r="AN63" s="30">
        <v>116</v>
      </c>
      <c r="AO63" s="30">
        <v>1046</v>
      </c>
      <c r="AP63" s="30">
        <v>963</v>
      </c>
      <c r="AQ63" s="30">
        <v>10740</v>
      </c>
      <c r="AR63" s="30">
        <v>0</v>
      </c>
      <c r="AS63" s="30">
        <v>0</v>
      </c>
      <c r="AT63" s="30">
        <v>0</v>
      </c>
      <c r="AU63" s="30"/>
      <c r="AV63" s="30"/>
      <c r="AW63" s="30">
        <v>0</v>
      </c>
      <c r="AX63" s="75">
        <f t="shared" si="9"/>
        <v>16916</v>
      </c>
      <c r="AY63" s="55"/>
      <c r="AZ63" s="33">
        <v>1337</v>
      </c>
      <c r="BA63" s="76">
        <f t="shared" si="6"/>
        <v>49951</v>
      </c>
      <c r="BB63" s="32">
        <f t="shared" si="7"/>
        <v>49951</v>
      </c>
      <c r="BC63" s="73">
        <v>0</v>
      </c>
      <c r="BD63" s="31">
        <v>49951</v>
      </c>
      <c r="BE63" s="77">
        <v>0</v>
      </c>
      <c r="BF63" s="77">
        <v>0</v>
      </c>
      <c r="BG63" s="31">
        <v>0</v>
      </c>
      <c r="BH63" s="78">
        <v>113</v>
      </c>
      <c r="BI63" s="55"/>
      <c r="BJ63" s="4"/>
      <c r="BK63" s="4"/>
      <c r="BL63" s="4"/>
      <c r="DI63" s="106"/>
      <c r="DJ63" s="106"/>
    </row>
    <row r="64" spans="1:114" s="6" customFormat="1" x14ac:dyDescent="0.3">
      <c r="A64" s="35" t="s">
        <v>75</v>
      </c>
      <c r="B64" s="74" t="s">
        <v>113</v>
      </c>
      <c r="C64" s="30">
        <f t="shared" si="8"/>
        <v>81854</v>
      </c>
      <c r="D64" s="107"/>
      <c r="E64" s="107"/>
      <c r="F64" s="107"/>
      <c r="G64" s="107"/>
      <c r="H64" s="107"/>
      <c r="I64" s="107"/>
      <c r="J64" s="107"/>
      <c r="K64" s="107"/>
      <c r="L64" s="32">
        <v>491</v>
      </c>
      <c r="M64" s="30">
        <v>12</v>
      </c>
      <c r="N64" s="30">
        <v>0</v>
      </c>
      <c r="O64" s="30">
        <v>0</v>
      </c>
      <c r="P64" s="30">
        <v>111</v>
      </c>
      <c r="Q64" s="30">
        <v>2444</v>
      </c>
      <c r="R64" s="30">
        <v>7067</v>
      </c>
      <c r="S64" s="30">
        <v>0</v>
      </c>
      <c r="T64" s="30">
        <v>228</v>
      </c>
      <c r="U64" s="30">
        <v>121</v>
      </c>
      <c r="V64" s="30">
        <v>4343</v>
      </c>
      <c r="W64" s="30">
        <v>35</v>
      </c>
      <c r="X64" s="30">
        <v>221</v>
      </c>
      <c r="Y64" s="30">
        <v>1644</v>
      </c>
      <c r="Z64" s="30">
        <v>45</v>
      </c>
      <c r="AA64" s="30">
        <v>0</v>
      </c>
      <c r="AB64" s="30">
        <v>218</v>
      </c>
      <c r="AC64" s="30">
        <v>880</v>
      </c>
      <c r="AD64" s="30">
        <v>1220</v>
      </c>
      <c r="AE64" s="30">
        <v>112</v>
      </c>
      <c r="AF64" s="30">
        <v>654</v>
      </c>
      <c r="AG64" s="30">
        <v>4999</v>
      </c>
      <c r="AH64" s="30">
        <v>10</v>
      </c>
      <c r="AI64" s="30">
        <v>64</v>
      </c>
      <c r="AJ64" s="30">
        <v>81</v>
      </c>
      <c r="AK64" s="30">
        <v>4</v>
      </c>
      <c r="AL64" s="30">
        <v>3</v>
      </c>
      <c r="AM64" s="30">
        <v>4503</v>
      </c>
      <c r="AN64" s="30">
        <v>47</v>
      </c>
      <c r="AO64" s="30">
        <v>1</v>
      </c>
      <c r="AP64" s="30">
        <v>1</v>
      </c>
      <c r="AQ64" s="30">
        <v>17</v>
      </c>
      <c r="AR64" s="30">
        <v>3</v>
      </c>
      <c r="AS64" s="30">
        <v>11</v>
      </c>
      <c r="AT64" s="30">
        <v>0</v>
      </c>
      <c r="AU64" s="30"/>
      <c r="AV64" s="30"/>
      <c r="AW64" s="30">
        <v>0</v>
      </c>
      <c r="AX64" s="75">
        <f t="shared" si="9"/>
        <v>29590</v>
      </c>
      <c r="AY64" s="55"/>
      <c r="AZ64" s="33">
        <v>46684</v>
      </c>
      <c r="BA64" s="76">
        <f t="shared" si="6"/>
        <v>6400</v>
      </c>
      <c r="BB64" s="32">
        <f t="shared" si="7"/>
        <v>6400</v>
      </c>
      <c r="BC64" s="73">
        <v>0</v>
      </c>
      <c r="BD64" s="31">
        <v>6400</v>
      </c>
      <c r="BE64" s="77">
        <v>0</v>
      </c>
      <c r="BF64" s="77">
        <v>0</v>
      </c>
      <c r="BG64" s="31">
        <v>3</v>
      </c>
      <c r="BH64" s="78">
        <v>-823</v>
      </c>
      <c r="BI64" s="55"/>
      <c r="BJ64" s="4"/>
      <c r="BK64" s="4"/>
      <c r="BL64" s="4"/>
      <c r="DI64" s="106"/>
      <c r="DJ64" s="106"/>
    </row>
    <row r="65" spans="1:114" s="6" customFormat="1" x14ac:dyDescent="0.3">
      <c r="A65" s="35" t="s">
        <v>76</v>
      </c>
      <c r="B65" s="74" t="s">
        <v>114</v>
      </c>
      <c r="C65" s="30">
        <f t="shared" si="8"/>
        <v>239208</v>
      </c>
      <c r="D65" s="107"/>
      <c r="E65" s="107"/>
      <c r="F65" s="107"/>
      <c r="G65" s="107"/>
      <c r="H65" s="107"/>
      <c r="I65" s="107"/>
      <c r="J65" s="107"/>
      <c r="K65" s="107"/>
      <c r="L65" s="32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129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77339</v>
      </c>
      <c r="Z65" s="30">
        <v>325</v>
      </c>
      <c r="AA65" s="30">
        <v>0</v>
      </c>
      <c r="AB65" s="30">
        <v>174</v>
      </c>
      <c r="AC65" s="30">
        <v>0</v>
      </c>
      <c r="AD65" s="30">
        <v>0</v>
      </c>
      <c r="AE65" s="30">
        <v>32</v>
      </c>
      <c r="AF65" s="30">
        <v>73900</v>
      </c>
      <c r="AG65" s="30">
        <v>0</v>
      </c>
      <c r="AH65" s="30">
        <v>0</v>
      </c>
      <c r="AI65" s="30">
        <v>128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/>
      <c r="AV65" s="30"/>
      <c r="AW65" s="30">
        <v>0</v>
      </c>
      <c r="AX65" s="75">
        <f t="shared" si="9"/>
        <v>152027</v>
      </c>
      <c r="AY65" s="55"/>
      <c r="AZ65" s="33">
        <v>79089</v>
      </c>
      <c r="BA65" s="76">
        <f t="shared" si="6"/>
        <v>9067</v>
      </c>
      <c r="BB65" s="32">
        <f t="shared" si="7"/>
        <v>9067</v>
      </c>
      <c r="BC65" s="73">
        <v>0</v>
      </c>
      <c r="BD65" s="31">
        <v>9067</v>
      </c>
      <c r="BE65" s="77">
        <v>0</v>
      </c>
      <c r="BF65" s="77">
        <v>0</v>
      </c>
      <c r="BG65" s="31">
        <v>0</v>
      </c>
      <c r="BH65" s="78">
        <v>-975</v>
      </c>
      <c r="BI65" s="55"/>
      <c r="BJ65" s="4"/>
      <c r="BK65" s="4"/>
      <c r="BL65" s="4"/>
      <c r="DI65" s="106"/>
      <c r="DJ65" s="106"/>
    </row>
    <row r="66" spans="1:114" s="6" customFormat="1" x14ac:dyDescent="0.3">
      <c r="A66" s="35" t="s">
        <v>77</v>
      </c>
      <c r="B66" s="74" t="s">
        <v>115</v>
      </c>
      <c r="C66" s="30">
        <f t="shared" si="8"/>
        <v>171897</v>
      </c>
      <c r="D66" s="107"/>
      <c r="E66" s="107"/>
      <c r="F66" s="107"/>
      <c r="G66" s="107"/>
      <c r="H66" s="107"/>
      <c r="I66" s="107"/>
      <c r="J66" s="107"/>
      <c r="K66" s="107"/>
      <c r="L66" s="32">
        <v>319</v>
      </c>
      <c r="M66" s="30">
        <v>30</v>
      </c>
      <c r="N66" s="30">
        <v>11</v>
      </c>
      <c r="O66" s="30">
        <v>33</v>
      </c>
      <c r="P66" s="30">
        <v>2058</v>
      </c>
      <c r="Q66" s="30">
        <v>912</v>
      </c>
      <c r="R66" s="30">
        <v>1074</v>
      </c>
      <c r="S66" s="30">
        <v>0</v>
      </c>
      <c r="T66" s="30">
        <v>109</v>
      </c>
      <c r="U66" s="30">
        <v>678</v>
      </c>
      <c r="V66" s="30">
        <v>301</v>
      </c>
      <c r="W66" s="30">
        <v>32</v>
      </c>
      <c r="X66" s="30">
        <v>227</v>
      </c>
      <c r="Y66" s="30">
        <v>2657</v>
      </c>
      <c r="Z66" s="30">
        <v>36455</v>
      </c>
      <c r="AA66" s="30">
        <v>8</v>
      </c>
      <c r="AB66" s="30">
        <v>168</v>
      </c>
      <c r="AC66" s="30">
        <v>297</v>
      </c>
      <c r="AD66" s="30">
        <v>1343</v>
      </c>
      <c r="AE66" s="30">
        <v>709</v>
      </c>
      <c r="AF66" s="30">
        <v>2094</v>
      </c>
      <c r="AG66" s="30">
        <v>1358</v>
      </c>
      <c r="AH66" s="30">
        <v>912</v>
      </c>
      <c r="AI66" s="30">
        <v>554</v>
      </c>
      <c r="AJ66" s="30">
        <v>745</v>
      </c>
      <c r="AK66" s="30">
        <v>16</v>
      </c>
      <c r="AL66" s="30">
        <v>67</v>
      </c>
      <c r="AM66" s="30">
        <v>3383</v>
      </c>
      <c r="AN66" s="30">
        <v>610</v>
      </c>
      <c r="AO66" s="30">
        <v>86</v>
      </c>
      <c r="AP66" s="30">
        <v>187</v>
      </c>
      <c r="AQ66" s="30">
        <v>326</v>
      </c>
      <c r="AR66" s="30">
        <v>81</v>
      </c>
      <c r="AS66" s="30">
        <v>66</v>
      </c>
      <c r="AT66" s="30">
        <v>0</v>
      </c>
      <c r="AU66" s="30"/>
      <c r="AV66" s="30"/>
      <c r="AW66" s="30">
        <v>0</v>
      </c>
      <c r="AX66" s="75">
        <f t="shared" si="9"/>
        <v>57906</v>
      </c>
      <c r="AY66" s="55"/>
      <c r="AZ66" s="33">
        <v>53245</v>
      </c>
      <c r="BA66" s="76">
        <f t="shared" si="6"/>
        <v>6601</v>
      </c>
      <c r="BB66" s="32">
        <f t="shared" si="7"/>
        <v>6601</v>
      </c>
      <c r="BC66" s="73">
        <v>0</v>
      </c>
      <c r="BD66" s="31">
        <v>6601</v>
      </c>
      <c r="BE66" s="77">
        <v>0</v>
      </c>
      <c r="BF66" s="77">
        <v>0</v>
      </c>
      <c r="BG66" s="31">
        <v>69900</v>
      </c>
      <c r="BH66" s="78">
        <v>-15755</v>
      </c>
      <c r="BI66" s="55"/>
      <c r="BJ66" s="4"/>
      <c r="BK66" s="4"/>
      <c r="BL66" s="4"/>
      <c r="DI66" s="106"/>
      <c r="DJ66" s="106"/>
    </row>
    <row r="67" spans="1:114" s="6" customFormat="1" x14ac:dyDescent="0.3">
      <c r="A67" s="35" t="s">
        <v>78</v>
      </c>
      <c r="B67" s="74" t="s">
        <v>116</v>
      </c>
      <c r="C67" s="30">
        <f t="shared" si="8"/>
        <v>252023</v>
      </c>
      <c r="D67" s="107"/>
      <c r="E67" s="107"/>
      <c r="F67" s="107"/>
      <c r="G67" s="107"/>
      <c r="H67" s="107"/>
      <c r="I67" s="107"/>
      <c r="J67" s="107"/>
      <c r="K67" s="107"/>
      <c r="L67" s="32">
        <v>32</v>
      </c>
      <c r="M67" s="30">
        <v>62</v>
      </c>
      <c r="N67" s="30">
        <v>2</v>
      </c>
      <c r="O67" s="30">
        <v>14</v>
      </c>
      <c r="P67" s="30">
        <v>1948</v>
      </c>
      <c r="Q67" s="30">
        <v>586</v>
      </c>
      <c r="R67" s="30">
        <v>1211</v>
      </c>
      <c r="S67" s="30">
        <v>0</v>
      </c>
      <c r="T67" s="30">
        <v>14</v>
      </c>
      <c r="U67" s="30">
        <v>6506</v>
      </c>
      <c r="V67" s="30">
        <v>313</v>
      </c>
      <c r="W67" s="30">
        <v>16</v>
      </c>
      <c r="X67" s="30">
        <v>269</v>
      </c>
      <c r="Y67" s="30">
        <v>2829</v>
      </c>
      <c r="Z67" s="30">
        <v>303</v>
      </c>
      <c r="AA67" s="30">
        <v>8837</v>
      </c>
      <c r="AB67" s="30">
        <v>161</v>
      </c>
      <c r="AC67" s="30">
        <v>19323</v>
      </c>
      <c r="AD67" s="30">
        <v>785</v>
      </c>
      <c r="AE67" s="30">
        <v>307</v>
      </c>
      <c r="AF67" s="30">
        <v>2822</v>
      </c>
      <c r="AG67" s="30">
        <v>1484</v>
      </c>
      <c r="AH67" s="30">
        <v>3268</v>
      </c>
      <c r="AI67" s="30">
        <v>484</v>
      </c>
      <c r="AJ67" s="30">
        <v>8682</v>
      </c>
      <c r="AK67" s="30">
        <v>319</v>
      </c>
      <c r="AL67" s="30">
        <v>733</v>
      </c>
      <c r="AM67" s="30">
        <v>4893</v>
      </c>
      <c r="AN67" s="30">
        <v>491</v>
      </c>
      <c r="AO67" s="30">
        <v>919</v>
      </c>
      <c r="AP67" s="30">
        <v>849</v>
      </c>
      <c r="AQ67" s="30">
        <v>1992</v>
      </c>
      <c r="AR67" s="30">
        <v>146</v>
      </c>
      <c r="AS67" s="30">
        <v>672</v>
      </c>
      <c r="AT67" s="30">
        <v>0</v>
      </c>
      <c r="AU67" s="30"/>
      <c r="AV67" s="30"/>
      <c r="AW67" s="30">
        <v>0</v>
      </c>
      <c r="AX67" s="75">
        <f t="shared" si="9"/>
        <v>71272</v>
      </c>
      <c r="AY67" s="55"/>
      <c r="AZ67" s="33">
        <v>51081</v>
      </c>
      <c r="BA67" s="76">
        <f t="shared" si="6"/>
        <v>32324</v>
      </c>
      <c r="BB67" s="32">
        <f t="shared" si="7"/>
        <v>32324</v>
      </c>
      <c r="BC67" s="73">
        <v>0</v>
      </c>
      <c r="BD67" s="31">
        <v>32324</v>
      </c>
      <c r="BE67" s="77">
        <v>0</v>
      </c>
      <c r="BF67" s="77">
        <v>0</v>
      </c>
      <c r="BG67" s="31">
        <v>119268</v>
      </c>
      <c r="BH67" s="78">
        <v>-21922</v>
      </c>
      <c r="BI67" s="55"/>
      <c r="BJ67" s="4"/>
      <c r="BK67" s="4"/>
      <c r="BL67" s="4"/>
      <c r="DI67" s="106"/>
      <c r="DJ67" s="106"/>
    </row>
    <row r="68" spans="1:114" s="6" customFormat="1" x14ac:dyDescent="0.3">
      <c r="A68" s="35" t="s">
        <v>79</v>
      </c>
      <c r="B68" s="74" t="s">
        <v>117</v>
      </c>
      <c r="C68" s="30">
        <f t="shared" si="8"/>
        <v>103297</v>
      </c>
      <c r="D68" s="107"/>
      <c r="E68" s="107"/>
      <c r="F68" s="107"/>
      <c r="G68" s="107"/>
      <c r="H68" s="107"/>
      <c r="I68" s="107"/>
      <c r="J68" s="107"/>
      <c r="K68" s="107"/>
      <c r="L68" s="32">
        <v>33</v>
      </c>
      <c r="M68" s="30">
        <v>54</v>
      </c>
      <c r="N68" s="30">
        <v>7</v>
      </c>
      <c r="O68" s="30">
        <v>10</v>
      </c>
      <c r="P68" s="30">
        <v>62</v>
      </c>
      <c r="Q68" s="30">
        <v>202</v>
      </c>
      <c r="R68" s="30">
        <v>1006</v>
      </c>
      <c r="S68" s="30">
        <v>1</v>
      </c>
      <c r="T68" s="30">
        <v>2432</v>
      </c>
      <c r="U68" s="30">
        <v>5635</v>
      </c>
      <c r="V68" s="30">
        <v>279</v>
      </c>
      <c r="W68" s="30">
        <v>32</v>
      </c>
      <c r="X68" s="30">
        <v>10</v>
      </c>
      <c r="Y68" s="30">
        <v>1629</v>
      </c>
      <c r="Z68" s="30">
        <v>843</v>
      </c>
      <c r="AA68" s="30">
        <v>10</v>
      </c>
      <c r="AB68" s="30">
        <v>41</v>
      </c>
      <c r="AC68" s="30">
        <v>874</v>
      </c>
      <c r="AD68" s="30">
        <v>242</v>
      </c>
      <c r="AE68" s="30">
        <v>187</v>
      </c>
      <c r="AF68" s="30">
        <v>574</v>
      </c>
      <c r="AG68" s="30">
        <v>634</v>
      </c>
      <c r="AH68" s="30">
        <v>2614</v>
      </c>
      <c r="AI68" s="30">
        <v>6066</v>
      </c>
      <c r="AJ68" s="30">
        <v>1358</v>
      </c>
      <c r="AK68" s="30">
        <v>283</v>
      </c>
      <c r="AL68" s="30">
        <v>102</v>
      </c>
      <c r="AM68" s="30">
        <v>4497</v>
      </c>
      <c r="AN68" s="30">
        <v>285</v>
      </c>
      <c r="AO68" s="30">
        <v>1708</v>
      </c>
      <c r="AP68" s="30">
        <v>1324</v>
      </c>
      <c r="AQ68" s="30">
        <v>1786</v>
      </c>
      <c r="AR68" s="30">
        <v>146</v>
      </c>
      <c r="AS68" s="30">
        <v>3068</v>
      </c>
      <c r="AT68" s="30">
        <v>0</v>
      </c>
      <c r="AU68" s="30"/>
      <c r="AV68" s="30"/>
      <c r="AW68" s="30">
        <v>0</v>
      </c>
      <c r="AX68" s="75">
        <f t="shared" si="9"/>
        <v>38034</v>
      </c>
      <c r="AY68" s="55"/>
      <c r="AZ68" s="33">
        <v>11875</v>
      </c>
      <c r="BA68" s="76">
        <f t="shared" si="6"/>
        <v>23654</v>
      </c>
      <c r="BB68" s="32">
        <f t="shared" si="7"/>
        <v>23654</v>
      </c>
      <c r="BC68" s="73">
        <v>0</v>
      </c>
      <c r="BD68" s="31">
        <v>23654</v>
      </c>
      <c r="BE68" s="77">
        <v>0</v>
      </c>
      <c r="BF68" s="77">
        <v>0</v>
      </c>
      <c r="BG68" s="31">
        <v>29460</v>
      </c>
      <c r="BH68" s="78">
        <v>274</v>
      </c>
      <c r="BI68" s="55"/>
      <c r="BJ68" s="4"/>
      <c r="BK68" s="4"/>
      <c r="BL68" s="4"/>
      <c r="DI68" s="106"/>
      <c r="DJ68" s="106"/>
    </row>
    <row r="69" spans="1:114" s="6" customFormat="1" x14ac:dyDescent="0.3">
      <c r="A69" s="35" t="s">
        <v>80</v>
      </c>
      <c r="B69" s="74" t="s">
        <v>118</v>
      </c>
      <c r="C69" s="30">
        <f t="shared" si="8"/>
        <v>66297</v>
      </c>
      <c r="D69" s="107"/>
      <c r="E69" s="107"/>
      <c r="F69" s="107"/>
      <c r="G69" s="107"/>
      <c r="H69" s="107"/>
      <c r="I69" s="107"/>
      <c r="J69" s="107"/>
      <c r="K69" s="107"/>
      <c r="L69" s="32">
        <v>177</v>
      </c>
      <c r="M69" s="30">
        <v>9</v>
      </c>
      <c r="N69" s="30">
        <v>6</v>
      </c>
      <c r="O69" s="30">
        <v>13</v>
      </c>
      <c r="P69" s="30">
        <v>188</v>
      </c>
      <c r="Q69" s="30">
        <v>850</v>
      </c>
      <c r="R69" s="30">
        <v>204</v>
      </c>
      <c r="S69" s="30">
        <v>0</v>
      </c>
      <c r="T69" s="30">
        <v>72</v>
      </c>
      <c r="U69" s="30">
        <v>870</v>
      </c>
      <c r="V69" s="30">
        <v>229</v>
      </c>
      <c r="W69" s="30">
        <v>16</v>
      </c>
      <c r="X69" s="30">
        <v>133</v>
      </c>
      <c r="Y69" s="30">
        <v>4247</v>
      </c>
      <c r="Z69" s="30">
        <v>237</v>
      </c>
      <c r="AA69" s="30">
        <v>34</v>
      </c>
      <c r="AB69" s="30">
        <v>35</v>
      </c>
      <c r="AC69" s="30">
        <v>289</v>
      </c>
      <c r="AD69" s="30">
        <v>4845</v>
      </c>
      <c r="AE69" s="30">
        <v>347</v>
      </c>
      <c r="AF69" s="30">
        <v>2309</v>
      </c>
      <c r="AG69" s="30">
        <v>2923</v>
      </c>
      <c r="AH69" s="30">
        <v>7213</v>
      </c>
      <c r="AI69" s="30">
        <v>550</v>
      </c>
      <c r="AJ69" s="30">
        <v>8202</v>
      </c>
      <c r="AK69" s="30">
        <v>186</v>
      </c>
      <c r="AL69" s="30">
        <v>344</v>
      </c>
      <c r="AM69" s="30">
        <v>5373</v>
      </c>
      <c r="AN69" s="30">
        <v>826</v>
      </c>
      <c r="AO69" s="30">
        <v>419</v>
      </c>
      <c r="AP69" s="30">
        <v>539</v>
      </c>
      <c r="AQ69" s="30">
        <v>774</v>
      </c>
      <c r="AR69" s="30">
        <v>149</v>
      </c>
      <c r="AS69" s="30">
        <v>62</v>
      </c>
      <c r="AT69" s="30">
        <v>0</v>
      </c>
      <c r="AU69" s="30"/>
      <c r="AV69" s="30"/>
      <c r="AW69" s="30">
        <v>0</v>
      </c>
      <c r="AX69" s="75">
        <f t="shared" si="9"/>
        <v>42670</v>
      </c>
      <c r="AY69" s="55"/>
      <c r="AZ69" s="33">
        <v>2937</v>
      </c>
      <c r="BA69" s="76">
        <f t="shared" si="6"/>
        <v>2</v>
      </c>
      <c r="BB69" s="32">
        <f t="shared" si="7"/>
        <v>2</v>
      </c>
      <c r="BC69" s="73">
        <v>0</v>
      </c>
      <c r="BD69" s="31">
        <v>2</v>
      </c>
      <c r="BE69" s="77">
        <v>0</v>
      </c>
      <c r="BF69" s="77">
        <v>0</v>
      </c>
      <c r="BG69" s="31">
        <v>20798</v>
      </c>
      <c r="BH69" s="78">
        <v>-110</v>
      </c>
      <c r="BI69" s="55"/>
      <c r="BJ69" s="4"/>
      <c r="BK69" s="4"/>
      <c r="BL69" s="4"/>
      <c r="DI69" s="106"/>
      <c r="DJ69" s="106"/>
    </row>
    <row r="70" spans="1:114" s="6" customFormat="1" x14ac:dyDescent="0.3">
      <c r="A70" s="35" t="s">
        <v>81</v>
      </c>
      <c r="B70" s="74" t="s">
        <v>119</v>
      </c>
      <c r="C70" s="30">
        <f t="shared" si="8"/>
        <v>211097</v>
      </c>
      <c r="D70" s="107"/>
      <c r="E70" s="107"/>
      <c r="F70" s="107"/>
      <c r="G70" s="107"/>
      <c r="H70" s="107"/>
      <c r="I70" s="107"/>
      <c r="J70" s="107"/>
      <c r="K70" s="107"/>
      <c r="L70" s="32">
        <v>422</v>
      </c>
      <c r="M70" s="30">
        <v>23</v>
      </c>
      <c r="N70" s="30">
        <v>178</v>
      </c>
      <c r="O70" s="30">
        <v>24</v>
      </c>
      <c r="P70" s="30">
        <v>4520</v>
      </c>
      <c r="Q70" s="30">
        <v>3442</v>
      </c>
      <c r="R70" s="30">
        <v>1912</v>
      </c>
      <c r="S70" s="30">
        <v>0</v>
      </c>
      <c r="T70" s="30">
        <v>1207</v>
      </c>
      <c r="U70" s="30">
        <v>2500</v>
      </c>
      <c r="V70" s="30">
        <v>875</v>
      </c>
      <c r="W70" s="30">
        <v>156</v>
      </c>
      <c r="X70" s="30">
        <v>2650</v>
      </c>
      <c r="Y70" s="30">
        <v>8711</v>
      </c>
      <c r="Z70" s="30">
        <v>3149</v>
      </c>
      <c r="AA70" s="30">
        <v>525</v>
      </c>
      <c r="AB70" s="30">
        <v>487</v>
      </c>
      <c r="AC70" s="30">
        <v>1433</v>
      </c>
      <c r="AD70" s="30">
        <v>40671</v>
      </c>
      <c r="AE70" s="30">
        <v>3708</v>
      </c>
      <c r="AF70" s="30">
        <v>1022</v>
      </c>
      <c r="AG70" s="30">
        <v>11430</v>
      </c>
      <c r="AH70" s="30">
        <v>2148</v>
      </c>
      <c r="AI70" s="30">
        <v>4156</v>
      </c>
      <c r="AJ70" s="30">
        <v>3648</v>
      </c>
      <c r="AK70" s="30">
        <v>2001</v>
      </c>
      <c r="AL70" s="30">
        <v>351</v>
      </c>
      <c r="AM70" s="30">
        <v>5353</v>
      </c>
      <c r="AN70" s="30">
        <v>554</v>
      </c>
      <c r="AO70" s="30">
        <v>2428</v>
      </c>
      <c r="AP70" s="30">
        <v>2543</v>
      </c>
      <c r="AQ70" s="30">
        <v>1881</v>
      </c>
      <c r="AR70" s="30">
        <v>204</v>
      </c>
      <c r="AS70" s="30">
        <v>3863</v>
      </c>
      <c r="AT70" s="30">
        <v>0</v>
      </c>
      <c r="AU70" s="30"/>
      <c r="AV70" s="30"/>
      <c r="AW70" s="30">
        <v>0</v>
      </c>
      <c r="AX70" s="75">
        <f t="shared" si="9"/>
        <v>118175</v>
      </c>
      <c r="AY70" s="55"/>
      <c r="AZ70" s="33">
        <v>56920</v>
      </c>
      <c r="BA70" s="76">
        <f t="shared" si="6"/>
        <v>36002</v>
      </c>
      <c r="BB70" s="32">
        <f t="shared" si="7"/>
        <v>35957</v>
      </c>
      <c r="BC70" s="73">
        <v>568</v>
      </c>
      <c r="BD70" s="31">
        <v>35389</v>
      </c>
      <c r="BE70" s="77">
        <v>0</v>
      </c>
      <c r="BF70" s="77">
        <v>45</v>
      </c>
      <c r="BG70" s="31">
        <v>0</v>
      </c>
      <c r="BH70" s="78">
        <v>0</v>
      </c>
      <c r="BI70" s="55"/>
      <c r="BJ70" s="4"/>
      <c r="BK70" s="4"/>
      <c r="BL70" s="4"/>
      <c r="DI70" s="106"/>
      <c r="DJ70" s="106"/>
    </row>
    <row r="71" spans="1:114" s="6" customFormat="1" x14ac:dyDescent="0.3">
      <c r="A71" s="35" t="s">
        <v>82</v>
      </c>
      <c r="B71" s="74" t="s">
        <v>120</v>
      </c>
      <c r="C71" s="30">
        <f t="shared" si="8"/>
        <v>77524</v>
      </c>
      <c r="D71" s="107"/>
      <c r="E71" s="107"/>
      <c r="F71" s="107"/>
      <c r="G71" s="107"/>
      <c r="H71" s="107"/>
      <c r="I71" s="107"/>
      <c r="J71" s="107"/>
      <c r="K71" s="107"/>
      <c r="L71" s="32">
        <v>30</v>
      </c>
      <c r="M71" s="30">
        <v>0</v>
      </c>
      <c r="N71" s="30">
        <v>1</v>
      </c>
      <c r="O71" s="30">
        <v>0</v>
      </c>
      <c r="P71" s="30">
        <v>11</v>
      </c>
      <c r="Q71" s="30">
        <v>419</v>
      </c>
      <c r="R71" s="30">
        <v>1021</v>
      </c>
      <c r="S71" s="30">
        <v>0</v>
      </c>
      <c r="T71" s="30">
        <v>357</v>
      </c>
      <c r="U71" s="30">
        <v>121</v>
      </c>
      <c r="V71" s="30">
        <v>270</v>
      </c>
      <c r="W71" s="30">
        <v>19</v>
      </c>
      <c r="X71" s="30">
        <v>171</v>
      </c>
      <c r="Y71" s="30">
        <v>321</v>
      </c>
      <c r="Z71" s="30">
        <v>46</v>
      </c>
      <c r="AA71" s="30">
        <v>38</v>
      </c>
      <c r="AB71" s="30">
        <v>286</v>
      </c>
      <c r="AC71" s="30">
        <v>18</v>
      </c>
      <c r="AD71" s="30">
        <v>96</v>
      </c>
      <c r="AE71" s="30">
        <v>15</v>
      </c>
      <c r="AF71" s="30">
        <v>621</v>
      </c>
      <c r="AG71" s="30">
        <v>1633</v>
      </c>
      <c r="AH71" s="30">
        <v>576</v>
      </c>
      <c r="AI71" s="30">
        <v>3273</v>
      </c>
      <c r="AJ71" s="30">
        <v>110</v>
      </c>
      <c r="AK71" s="30">
        <v>197</v>
      </c>
      <c r="AL71" s="30">
        <v>62</v>
      </c>
      <c r="AM71" s="30">
        <v>477</v>
      </c>
      <c r="AN71" s="30">
        <v>252</v>
      </c>
      <c r="AO71" s="30">
        <v>1006</v>
      </c>
      <c r="AP71" s="30">
        <v>1271</v>
      </c>
      <c r="AQ71" s="30">
        <v>560</v>
      </c>
      <c r="AR71" s="30">
        <v>3</v>
      </c>
      <c r="AS71" s="30">
        <v>4519</v>
      </c>
      <c r="AT71" s="30">
        <v>0</v>
      </c>
      <c r="AU71" s="30"/>
      <c r="AV71" s="30"/>
      <c r="AW71" s="30">
        <v>0</v>
      </c>
      <c r="AX71" s="75">
        <f t="shared" si="9"/>
        <v>17800</v>
      </c>
      <c r="AY71" s="55"/>
      <c r="AZ71" s="33">
        <v>0</v>
      </c>
      <c r="BA71" s="76">
        <f t="shared" si="6"/>
        <v>58904</v>
      </c>
      <c r="BB71" s="32">
        <f t="shared" si="7"/>
        <v>58901</v>
      </c>
      <c r="BC71" s="73">
        <v>27138</v>
      </c>
      <c r="BD71" s="31">
        <v>31763</v>
      </c>
      <c r="BE71" s="77">
        <v>0</v>
      </c>
      <c r="BF71" s="77">
        <v>3</v>
      </c>
      <c r="BG71" s="31">
        <v>0</v>
      </c>
      <c r="BH71" s="78">
        <v>820</v>
      </c>
      <c r="BI71" s="55"/>
      <c r="BJ71" s="4"/>
      <c r="BK71" s="4"/>
      <c r="BL71" s="4"/>
      <c r="DI71" s="106"/>
      <c r="DJ71" s="106"/>
    </row>
    <row r="72" spans="1:114" s="6" customFormat="1" x14ac:dyDescent="0.3">
      <c r="A72" s="35" t="s">
        <v>83</v>
      </c>
      <c r="B72" s="74" t="s">
        <v>121</v>
      </c>
      <c r="C72" s="30">
        <f t="shared" si="8"/>
        <v>281154</v>
      </c>
      <c r="D72" s="107"/>
      <c r="E72" s="107"/>
      <c r="F72" s="107"/>
      <c r="G72" s="107"/>
      <c r="H72" s="107"/>
      <c r="I72" s="107"/>
      <c r="J72" s="107"/>
      <c r="K72" s="107"/>
      <c r="L72" s="32">
        <v>81</v>
      </c>
      <c r="M72" s="30">
        <v>18</v>
      </c>
      <c r="N72" s="30">
        <v>3</v>
      </c>
      <c r="O72" s="30">
        <v>0</v>
      </c>
      <c r="P72" s="30">
        <v>891</v>
      </c>
      <c r="Q72" s="30">
        <v>394</v>
      </c>
      <c r="R72" s="30">
        <v>605</v>
      </c>
      <c r="S72" s="30">
        <v>0</v>
      </c>
      <c r="T72" s="30">
        <v>11</v>
      </c>
      <c r="U72" s="30">
        <v>340</v>
      </c>
      <c r="V72" s="30">
        <v>150</v>
      </c>
      <c r="W72" s="30">
        <v>103</v>
      </c>
      <c r="X72" s="30">
        <v>162</v>
      </c>
      <c r="Y72" s="30">
        <v>433</v>
      </c>
      <c r="Z72" s="30">
        <v>135</v>
      </c>
      <c r="AA72" s="30">
        <v>0</v>
      </c>
      <c r="AB72" s="30">
        <v>13</v>
      </c>
      <c r="AC72" s="30">
        <v>67</v>
      </c>
      <c r="AD72" s="30">
        <v>112</v>
      </c>
      <c r="AE72" s="30">
        <v>397</v>
      </c>
      <c r="AF72" s="30">
        <v>398</v>
      </c>
      <c r="AG72" s="30">
        <v>3908</v>
      </c>
      <c r="AH72" s="30">
        <v>1356</v>
      </c>
      <c r="AI72" s="30">
        <v>287</v>
      </c>
      <c r="AJ72" s="30">
        <v>1922</v>
      </c>
      <c r="AK72" s="30">
        <v>961</v>
      </c>
      <c r="AL72" s="30">
        <v>1506</v>
      </c>
      <c r="AM72" s="30">
        <v>2363</v>
      </c>
      <c r="AN72" s="30">
        <v>263</v>
      </c>
      <c r="AO72" s="30">
        <v>197</v>
      </c>
      <c r="AP72" s="30">
        <v>267</v>
      </c>
      <c r="AQ72" s="30">
        <v>396</v>
      </c>
      <c r="AR72" s="30">
        <v>63</v>
      </c>
      <c r="AS72" s="30">
        <v>91</v>
      </c>
      <c r="AT72" s="30">
        <v>0</v>
      </c>
      <c r="AU72" s="30"/>
      <c r="AV72" s="30"/>
      <c r="AW72" s="30">
        <v>0</v>
      </c>
      <c r="AX72" s="75">
        <f t="shared" si="9"/>
        <v>17893</v>
      </c>
      <c r="AY72" s="55"/>
      <c r="AZ72" s="33">
        <v>1629</v>
      </c>
      <c r="BA72" s="76">
        <f t="shared" si="6"/>
        <v>3580</v>
      </c>
      <c r="BB72" s="32">
        <f t="shared" si="7"/>
        <v>3580</v>
      </c>
      <c r="BC72" s="73">
        <v>0</v>
      </c>
      <c r="BD72" s="31">
        <v>3580</v>
      </c>
      <c r="BE72" s="77">
        <v>0</v>
      </c>
      <c r="BF72" s="77">
        <v>0</v>
      </c>
      <c r="BG72" s="31">
        <v>256995</v>
      </c>
      <c r="BH72" s="78">
        <v>1057</v>
      </c>
      <c r="BI72" s="55"/>
      <c r="BJ72" s="4"/>
      <c r="BK72" s="4"/>
      <c r="BL72" s="4"/>
      <c r="DI72" s="106"/>
      <c r="DJ72" s="106"/>
    </row>
    <row r="73" spans="1:114" s="6" customFormat="1" x14ac:dyDescent="0.3">
      <c r="A73" s="35" t="s">
        <v>84</v>
      </c>
      <c r="B73" s="74" t="s">
        <v>122</v>
      </c>
      <c r="C73" s="30">
        <f t="shared" si="8"/>
        <v>30976</v>
      </c>
      <c r="D73" s="107"/>
      <c r="E73" s="107"/>
      <c r="F73" s="107"/>
      <c r="G73" s="107"/>
      <c r="H73" s="107"/>
      <c r="I73" s="107"/>
      <c r="J73" s="107"/>
      <c r="K73" s="107"/>
      <c r="L73" s="32">
        <v>43</v>
      </c>
      <c r="M73" s="30">
        <v>2</v>
      </c>
      <c r="N73" s="30">
        <v>2</v>
      </c>
      <c r="O73" s="30">
        <v>6</v>
      </c>
      <c r="P73" s="30">
        <v>53</v>
      </c>
      <c r="Q73" s="30">
        <v>221</v>
      </c>
      <c r="R73" s="30">
        <v>81</v>
      </c>
      <c r="S73" s="30">
        <v>0</v>
      </c>
      <c r="T73" s="30">
        <v>0</v>
      </c>
      <c r="U73" s="30">
        <v>167</v>
      </c>
      <c r="V73" s="30">
        <v>61</v>
      </c>
      <c r="W73" s="30">
        <v>3</v>
      </c>
      <c r="X73" s="30">
        <v>62</v>
      </c>
      <c r="Y73" s="30">
        <v>1129</v>
      </c>
      <c r="Z73" s="30">
        <v>75</v>
      </c>
      <c r="AA73" s="30">
        <v>2</v>
      </c>
      <c r="AB73" s="30">
        <v>10</v>
      </c>
      <c r="AC73" s="30">
        <v>68</v>
      </c>
      <c r="AD73" s="30">
        <v>1287</v>
      </c>
      <c r="AE73" s="30">
        <v>88</v>
      </c>
      <c r="AF73" s="30">
        <v>367</v>
      </c>
      <c r="AG73" s="30">
        <v>945</v>
      </c>
      <c r="AH73" s="30">
        <v>8411</v>
      </c>
      <c r="AI73" s="30">
        <v>173</v>
      </c>
      <c r="AJ73" s="30">
        <v>1838</v>
      </c>
      <c r="AK73" s="30">
        <v>2919</v>
      </c>
      <c r="AL73" s="30">
        <v>617</v>
      </c>
      <c r="AM73" s="30">
        <v>1395</v>
      </c>
      <c r="AN73" s="30">
        <v>214</v>
      </c>
      <c r="AO73" s="30">
        <v>352</v>
      </c>
      <c r="AP73" s="30">
        <v>289</v>
      </c>
      <c r="AQ73" s="30">
        <v>218</v>
      </c>
      <c r="AR73" s="30">
        <v>49</v>
      </c>
      <c r="AS73" s="30">
        <v>83</v>
      </c>
      <c r="AT73" s="30">
        <v>0</v>
      </c>
      <c r="AU73" s="30"/>
      <c r="AV73" s="30"/>
      <c r="AW73" s="30">
        <v>0</v>
      </c>
      <c r="AX73" s="75">
        <f t="shared" si="9"/>
        <v>21230</v>
      </c>
      <c r="AY73" s="55"/>
      <c r="AZ73" s="33">
        <v>0</v>
      </c>
      <c r="BA73" s="76">
        <f t="shared" si="6"/>
        <v>9746</v>
      </c>
      <c r="BB73" s="32">
        <f t="shared" si="7"/>
        <v>9746</v>
      </c>
      <c r="BC73" s="73">
        <v>0</v>
      </c>
      <c r="BD73" s="31">
        <v>9746</v>
      </c>
      <c r="BE73" s="77">
        <v>0</v>
      </c>
      <c r="BF73" s="77">
        <v>0</v>
      </c>
      <c r="BG73" s="31">
        <v>0</v>
      </c>
      <c r="BH73" s="78">
        <v>0</v>
      </c>
      <c r="BI73" s="55"/>
      <c r="BJ73" s="4"/>
      <c r="BK73" s="4"/>
      <c r="BL73" s="4"/>
      <c r="DI73" s="106"/>
      <c r="DJ73" s="106"/>
    </row>
    <row r="74" spans="1:114" s="6" customFormat="1" x14ac:dyDescent="0.3">
      <c r="A74" s="35" t="s">
        <v>85</v>
      </c>
      <c r="B74" s="74" t="s">
        <v>123</v>
      </c>
      <c r="C74" s="30">
        <f t="shared" si="8"/>
        <v>339531</v>
      </c>
      <c r="D74" s="107"/>
      <c r="E74" s="107"/>
      <c r="F74" s="107"/>
      <c r="G74" s="107"/>
      <c r="H74" s="107"/>
      <c r="I74" s="107"/>
      <c r="J74" s="107"/>
      <c r="K74" s="107"/>
      <c r="L74" s="32">
        <v>1709</v>
      </c>
      <c r="M74" s="30">
        <v>287</v>
      </c>
      <c r="N74" s="30">
        <v>518</v>
      </c>
      <c r="O74" s="30">
        <v>22</v>
      </c>
      <c r="P74" s="30">
        <v>1052</v>
      </c>
      <c r="Q74" s="30">
        <v>5973</v>
      </c>
      <c r="R74" s="30">
        <v>3593</v>
      </c>
      <c r="S74" s="30">
        <v>0</v>
      </c>
      <c r="T74" s="30">
        <v>438</v>
      </c>
      <c r="U74" s="30">
        <v>1471</v>
      </c>
      <c r="V74" s="30">
        <v>20087</v>
      </c>
      <c r="W74" s="30">
        <v>292</v>
      </c>
      <c r="X74" s="30">
        <v>4202</v>
      </c>
      <c r="Y74" s="30">
        <v>16264</v>
      </c>
      <c r="Z74" s="30">
        <v>6051</v>
      </c>
      <c r="AA74" s="30">
        <v>1275</v>
      </c>
      <c r="AB74" s="30">
        <v>2700</v>
      </c>
      <c r="AC74" s="30">
        <v>929</v>
      </c>
      <c r="AD74" s="30">
        <v>579</v>
      </c>
      <c r="AE74" s="30">
        <v>252</v>
      </c>
      <c r="AF74" s="30">
        <v>4630</v>
      </c>
      <c r="AG74" s="30">
        <v>52144</v>
      </c>
      <c r="AH74" s="30">
        <v>6225</v>
      </c>
      <c r="AI74" s="30">
        <v>901</v>
      </c>
      <c r="AJ74" s="30">
        <v>2719</v>
      </c>
      <c r="AK74" s="30">
        <v>2133</v>
      </c>
      <c r="AL74" s="30">
        <v>407</v>
      </c>
      <c r="AM74" s="30">
        <v>10112</v>
      </c>
      <c r="AN74" s="30">
        <v>1263</v>
      </c>
      <c r="AO74" s="30">
        <v>1614</v>
      </c>
      <c r="AP74" s="30">
        <v>973</v>
      </c>
      <c r="AQ74" s="30">
        <v>302</v>
      </c>
      <c r="AR74" s="30">
        <v>143</v>
      </c>
      <c r="AS74" s="30">
        <v>2157</v>
      </c>
      <c r="AT74" s="30">
        <v>0</v>
      </c>
      <c r="AU74" s="30"/>
      <c r="AV74" s="30"/>
      <c r="AW74" s="30">
        <v>0</v>
      </c>
      <c r="AX74" s="75">
        <f t="shared" si="9"/>
        <v>153417</v>
      </c>
      <c r="AY74" s="55"/>
      <c r="AZ74" s="33">
        <v>92047</v>
      </c>
      <c r="BA74" s="76">
        <f t="shared" si="6"/>
        <v>94067</v>
      </c>
      <c r="BB74" s="32">
        <f t="shared" si="7"/>
        <v>94067</v>
      </c>
      <c r="BC74" s="73">
        <v>0</v>
      </c>
      <c r="BD74" s="31">
        <v>94067</v>
      </c>
      <c r="BE74" s="77">
        <v>0</v>
      </c>
      <c r="BF74" s="77">
        <v>0</v>
      </c>
      <c r="BG74" s="31">
        <v>0</v>
      </c>
      <c r="BH74" s="78">
        <v>0</v>
      </c>
      <c r="BI74" s="55"/>
      <c r="BJ74" s="4"/>
      <c r="BK74" s="4"/>
      <c r="BL74" s="4"/>
      <c r="DI74" s="106"/>
      <c r="DJ74" s="106"/>
    </row>
    <row r="75" spans="1:114" s="6" customFormat="1" x14ac:dyDescent="0.3">
      <c r="A75" s="35" t="s">
        <v>86</v>
      </c>
      <c r="B75" s="74" t="s">
        <v>124</v>
      </c>
      <c r="C75" s="30">
        <f t="shared" si="8"/>
        <v>343487</v>
      </c>
      <c r="D75" s="107"/>
      <c r="E75" s="107"/>
      <c r="F75" s="107"/>
      <c r="G75" s="107"/>
      <c r="H75" s="107"/>
      <c r="I75" s="107"/>
      <c r="J75" s="107"/>
      <c r="K75" s="107"/>
      <c r="L75" s="32">
        <v>3810</v>
      </c>
      <c r="M75" s="30">
        <v>6</v>
      </c>
      <c r="N75" s="30">
        <v>33</v>
      </c>
      <c r="O75" s="30">
        <v>7</v>
      </c>
      <c r="P75" s="30">
        <v>1380</v>
      </c>
      <c r="Q75" s="30">
        <v>844</v>
      </c>
      <c r="R75" s="30">
        <v>145</v>
      </c>
      <c r="S75" s="30">
        <v>0</v>
      </c>
      <c r="T75" s="30">
        <v>610</v>
      </c>
      <c r="U75" s="30">
        <v>105</v>
      </c>
      <c r="V75" s="30">
        <v>113</v>
      </c>
      <c r="W75" s="30">
        <v>42</v>
      </c>
      <c r="X75" s="30">
        <v>32</v>
      </c>
      <c r="Y75" s="30">
        <v>84</v>
      </c>
      <c r="Z75" s="30">
        <v>99</v>
      </c>
      <c r="AA75" s="30">
        <v>2</v>
      </c>
      <c r="AB75" s="30">
        <v>57</v>
      </c>
      <c r="AC75" s="30">
        <v>501</v>
      </c>
      <c r="AD75" s="30">
        <v>1043</v>
      </c>
      <c r="AE75" s="30">
        <v>566</v>
      </c>
      <c r="AF75" s="30">
        <v>1234</v>
      </c>
      <c r="AG75" s="30">
        <v>5375</v>
      </c>
      <c r="AH75" s="30">
        <v>2963</v>
      </c>
      <c r="AI75" s="30">
        <v>191</v>
      </c>
      <c r="AJ75" s="30">
        <v>1650</v>
      </c>
      <c r="AK75" s="30">
        <v>1308</v>
      </c>
      <c r="AL75" s="30">
        <v>724</v>
      </c>
      <c r="AM75" s="30">
        <v>14123</v>
      </c>
      <c r="AN75" s="30">
        <v>1727</v>
      </c>
      <c r="AO75" s="30">
        <v>3999</v>
      </c>
      <c r="AP75" s="30">
        <v>4008</v>
      </c>
      <c r="AQ75" s="30">
        <v>401</v>
      </c>
      <c r="AR75" s="30">
        <v>462</v>
      </c>
      <c r="AS75" s="30">
        <v>309</v>
      </c>
      <c r="AT75" s="30">
        <v>0</v>
      </c>
      <c r="AU75" s="30"/>
      <c r="AV75" s="30"/>
      <c r="AW75" s="30">
        <v>0</v>
      </c>
      <c r="AX75" s="75">
        <f t="shared" si="9"/>
        <v>47953</v>
      </c>
      <c r="AY75" s="55"/>
      <c r="AZ75" s="33">
        <v>8500</v>
      </c>
      <c r="BA75" s="76">
        <f t="shared" si="6"/>
        <v>287030</v>
      </c>
      <c r="BB75" s="32">
        <f t="shared" si="7"/>
        <v>287030</v>
      </c>
      <c r="BC75" s="73">
        <v>0</v>
      </c>
      <c r="BD75" s="31">
        <v>287030</v>
      </c>
      <c r="BE75" s="77">
        <v>0</v>
      </c>
      <c r="BF75" s="77">
        <v>0</v>
      </c>
      <c r="BG75" s="31">
        <v>0</v>
      </c>
      <c r="BH75" s="78">
        <v>4</v>
      </c>
      <c r="BI75" s="55"/>
      <c r="BJ75" s="4"/>
      <c r="BK75" s="4"/>
      <c r="BL75" s="4"/>
      <c r="DI75" s="106"/>
      <c r="DJ75" s="106"/>
    </row>
    <row r="76" spans="1:114" s="6" customFormat="1" x14ac:dyDescent="0.3">
      <c r="A76" s="35" t="s">
        <v>87</v>
      </c>
      <c r="B76" s="74" t="s">
        <v>125</v>
      </c>
      <c r="C76" s="30">
        <f t="shared" si="8"/>
        <v>285059</v>
      </c>
      <c r="D76" s="107"/>
      <c r="E76" s="107"/>
      <c r="F76" s="107"/>
      <c r="G76" s="107"/>
      <c r="H76" s="107"/>
      <c r="I76" s="107"/>
      <c r="J76" s="107"/>
      <c r="K76" s="107"/>
      <c r="L76" s="32">
        <v>214</v>
      </c>
      <c r="M76" s="30">
        <v>46</v>
      </c>
      <c r="N76" s="30">
        <v>150</v>
      </c>
      <c r="O76" s="30">
        <v>2</v>
      </c>
      <c r="P76" s="30">
        <v>561</v>
      </c>
      <c r="Q76" s="30">
        <v>1133</v>
      </c>
      <c r="R76" s="30">
        <v>215</v>
      </c>
      <c r="S76" s="30">
        <v>11</v>
      </c>
      <c r="T76" s="30">
        <v>682</v>
      </c>
      <c r="U76" s="30">
        <v>765</v>
      </c>
      <c r="V76" s="30">
        <v>449</v>
      </c>
      <c r="W76" s="30">
        <v>48</v>
      </c>
      <c r="X76" s="30">
        <v>84</v>
      </c>
      <c r="Y76" s="30">
        <v>903</v>
      </c>
      <c r="Z76" s="30">
        <v>239</v>
      </c>
      <c r="AA76" s="30">
        <v>240</v>
      </c>
      <c r="AB76" s="30">
        <v>152</v>
      </c>
      <c r="AC76" s="30">
        <v>539</v>
      </c>
      <c r="AD76" s="30">
        <v>823</v>
      </c>
      <c r="AE76" s="30">
        <v>216</v>
      </c>
      <c r="AF76" s="30">
        <v>1292</v>
      </c>
      <c r="AG76" s="30">
        <v>18675</v>
      </c>
      <c r="AH76" s="30">
        <v>3305</v>
      </c>
      <c r="AI76" s="30">
        <v>4767</v>
      </c>
      <c r="AJ76" s="30">
        <v>9132</v>
      </c>
      <c r="AK76" s="30">
        <v>3414</v>
      </c>
      <c r="AL76" s="30">
        <v>363</v>
      </c>
      <c r="AM76" s="30">
        <v>23731</v>
      </c>
      <c r="AN76" s="30">
        <v>1775</v>
      </c>
      <c r="AO76" s="108">
        <f>6138+2000</f>
        <v>8138</v>
      </c>
      <c r="AP76" s="30">
        <v>1809</v>
      </c>
      <c r="AQ76" s="30">
        <v>1066</v>
      </c>
      <c r="AR76" s="30">
        <v>316</v>
      </c>
      <c r="AS76" s="30">
        <v>3919</v>
      </c>
      <c r="AT76" s="30">
        <v>0</v>
      </c>
      <c r="AU76" s="30"/>
      <c r="AV76" s="30"/>
      <c r="AW76" s="30">
        <v>0</v>
      </c>
      <c r="AX76" s="75">
        <f t="shared" si="9"/>
        <v>89174</v>
      </c>
      <c r="AY76" s="55"/>
      <c r="AZ76" s="33">
        <v>11474</v>
      </c>
      <c r="BA76" s="76">
        <f t="shared" si="6"/>
        <v>172271</v>
      </c>
      <c r="BB76" s="32">
        <f t="shared" si="7"/>
        <v>172271</v>
      </c>
      <c r="BC76" s="73">
        <v>0</v>
      </c>
      <c r="BD76" s="31">
        <v>172271</v>
      </c>
      <c r="BE76" s="77">
        <v>0</v>
      </c>
      <c r="BF76" s="77">
        <v>0</v>
      </c>
      <c r="BG76" s="31">
        <v>36258</v>
      </c>
      <c r="BH76" s="78">
        <v>-24118</v>
      </c>
      <c r="BI76" s="55"/>
      <c r="BJ76" s="4"/>
      <c r="BK76" s="4"/>
      <c r="BL76" s="4"/>
      <c r="DI76" s="106"/>
      <c r="DJ76" s="106"/>
    </row>
    <row r="77" spans="1:114" s="6" customFormat="1" x14ac:dyDescent="0.3">
      <c r="A77" s="35" t="s">
        <v>88</v>
      </c>
      <c r="B77" s="74" t="s">
        <v>126</v>
      </c>
      <c r="C77" s="30">
        <f t="shared" si="8"/>
        <v>131650</v>
      </c>
      <c r="D77" s="107"/>
      <c r="E77" s="107"/>
      <c r="F77" s="107"/>
      <c r="G77" s="107"/>
      <c r="H77" s="107"/>
      <c r="I77" s="107"/>
      <c r="J77" s="107"/>
      <c r="K77" s="107"/>
      <c r="L77" s="32">
        <v>228</v>
      </c>
      <c r="M77" s="30">
        <v>667</v>
      </c>
      <c r="N77" s="30">
        <v>35</v>
      </c>
      <c r="O77" s="30">
        <v>11</v>
      </c>
      <c r="P77" s="30">
        <v>359</v>
      </c>
      <c r="Q77" s="30">
        <v>1212</v>
      </c>
      <c r="R77" s="30">
        <v>824</v>
      </c>
      <c r="S77" s="30">
        <v>0</v>
      </c>
      <c r="T77" s="30">
        <v>56</v>
      </c>
      <c r="U77" s="30">
        <v>502</v>
      </c>
      <c r="V77" s="30">
        <v>701</v>
      </c>
      <c r="W77" s="30">
        <v>732</v>
      </c>
      <c r="X77" s="30">
        <v>743</v>
      </c>
      <c r="Y77" s="30">
        <v>751</v>
      </c>
      <c r="Z77" s="30">
        <v>843</v>
      </c>
      <c r="AA77" s="30">
        <v>8</v>
      </c>
      <c r="AB77" s="30">
        <v>977</v>
      </c>
      <c r="AC77" s="30">
        <v>633</v>
      </c>
      <c r="AD77" s="30">
        <v>4227</v>
      </c>
      <c r="AE77" s="30">
        <v>343</v>
      </c>
      <c r="AF77" s="30">
        <v>2264</v>
      </c>
      <c r="AG77" s="30">
        <v>22219</v>
      </c>
      <c r="AH77" s="30">
        <v>11744</v>
      </c>
      <c r="AI77" s="30">
        <v>1606</v>
      </c>
      <c r="AJ77" s="30">
        <v>1994</v>
      </c>
      <c r="AK77" s="30">
        <v>9375</v>
      </c>
      <c r="AL77" s="30">
        <v>407</v>
      </c>
      <c r="AM77" s="30">
        <v>4192</v>
      </c>
      <c r="AN77" s="30">
        <v>1255</v>
      </c>
      <c r="AO77" s="30">
        <v>269</v>
      </c>
      <c r="AP77" s="30">
        <v>404</v>
      </c>
      <c r="AQ77" s="30">
        <v>222</v>
      </c>
      <c r="AR77" s="30">
        <v>220</v>
      </c>
      <c r="AS77" s="30">
        <v>386</v>
      </c>
      <c r="AT77" s="30">
        <v>0</v>
      </c>
      <c r="AU77" s="30"/>
      <c r="AV77" s="30"/>
      <c r="AW77" s="30">
        <v>0</v>
      </c>
      <c r="AX77" s="75">
        <f t="shared" si="9"/>
        <v>70409</v>
      </c>
      <c r="AY77" s="55"/>
      <c r="AZ77" s="33">
        <v>27520</v>
      </c>
      <c r="BA77" s="76">
        <f t="shared" si="6"/>
        <v>33721</v>
      </c>
      <c r="BB77" s="32">
        <f t="shared" si="7"/>
        <v>25324</v>
      </c>
      <c r="BC77" s="73">
        <v>0</v>
      </c>
      <c r="BD77" s="31">
        <v>25324</v>
      </c>
      <c r="BE77" s="77">
        <v>8397</v>
      </c>
      <c r="BF77" s="77">
        <v>0</v>
      </c>
      <c r="BG77" s="31">
        <v>0</v>
      </c>
      <c r="BH77" s="78">
        <v>0</v>
      </c>
      <c r="BI77" s="55"/>
      <c r="BJ77" s="4"/>
      <c r="BK77" s="4"/>
      <c r="BL77" s="4"/>
      <c r="DI77" s="106"/>
      <c r="DJ77" s="106"/>
    </row>
    <row r="78" spans="1:114" s="6" customFormat="1" x14ac:dyDescent="0.3">
      <c r="A78" s="35" t="s">
        <v>89</v>
      </c>
      <c r="B78" s="74" t="s">
        <v>127</v>
      </c>
      <c r="C78" s="30">
        <f t="shared" si="8"/>
        <v>204839</v>
      </c>
      <c r="D78" s="107"/>
      <c r="E78" s="107"/>
      <c r="F78" s="107"/>
      <c r="G78" s="107"/>
      <c r="H78" s="107"/>
      <c r="I78" s="107"/>
      <c r="J78" s="107"/>
      <c r="K78" s="107"/>
      <c r="L78" s="32">
        <v>8463</v>
      </c>
      <c r="M78" s="30">
        <v>10</v>
      </c>
      <c r="N78" s="30">
        <v>0</v>
      </c>
      <c r="O78" s="30">
        <v>7</v>
      </c>
      <c r="P78" s="30">
        <v>149</v>
      </c>
      <c r="Q78" s="30">
        <v>3219</v>
      </c>
      <c r="R78" s="30">
        <v>327</v>
      </c>
      <c r="S78" s="30">
        <v>0</v>
      </c>
      <c r="T78" s="30">
        <v>258</v>
      </c>
      <c r="U78" s="30">
        <v>304</v>
      </c>
      <c r="V78" s="30">
        <v>84</v>
      </c>
      <c r="W78" s="30">
        <v>62</v>
      </c>
      <c r="X78" s="30">
        <v>48</v>
      </c>
      <c r="Y78" s="30">
        <v>126</v>
      </c>
      <c r="Z78" s="30">
        <v>139</v>
      </c>
      <c r="AA78" s="30">
        <v>7</v>
      </c>
      <c r="AB78" s="30">
        <v>149</v>
      </c>
      <c r="AC78" s="30">
        <v>1326</v>
      </c>
      <c r="AD78" s="30">
        <v>68</v>
      </c>
      <c r="AE78" s="30">
        <v>139</v>
      </c>
      <c r="AF78" s="30">
        <v>965</v>
      </c>
      <c r="AG78" s="30">
        <v>9615</v>
      </c>
      <c r="AH78" s="30">
        <v>9506</v>
      </c>
      <c r="AI78" s="30">
        <v>1577</v>
      </c>
      <c r="AJ78" s="30">
        <v>4744</v>
      </c>
      <c r="AK78" s="30">
        <v>708</v>
      </c>
      <c r="AL78" s="30">
        <v>3215</v>
      </c>
      <c r="AM78" s="30">
        <v>7731</v>
      </c>
      <c r="AN78" s="30">
        <v>1082</v>
      </c>
      <c r="AO78" s="30">
        <v>1016</v>
      </c>
      <c r="AP78" s="30">
        <v>269</v>
      </c>
      <c r="AQ78" s="30">
        <v>653</v>
      </c>
      <c r="AR78" s="30">
        <v>116</v>
      </c>
      <c r="AS78" s="30">
        <v>472</v>
      </c>
      <c r="AT78" s="30">
        <v>0</v>
      </c>
      <c r="AU78" s="30"/>
      <c r="AV78" s="30"/>
      <c r="AW78" s="30">
        <v>0</v>
      </c>
      <c r="AX78" s="75">
        <f t="shared" si="9"/>
        <v>56554</v>
      </c>
      <c r="AY78" s="55"/>
      <c r="AZ78" s="33">
        <v>0</v>
      </c>
      <c r="BA78" s="76">
        <f t="shared" si="6"/>
        <v>148285</v>
      </c>
      <c r="BB78" s="32">
        <f t="shared" si="7"/>
        <v>148285</v>
      </c>
      <c r="BC78" s="73">
        <v>104634</v>
      </c>
      <c r="BD78" s="31">
        <v>43651</v>
      </c>
      <c r="BE78" s="77">
        <v>0</v>
      </c>
      <c r="BF78" s="77">
        <v>0</v>
      </c>
      <c r="BG78" s="31">
        <v>0</v>
      </c>
      <c r="BH78" s="78">
        <v>0</v>
      </c>
      <c r="BI78" s="55"/>
      <c r="BJ78" s="4"/>
      <c r="BK78" s="4"/>
      <c r="BL78" s="4"/>
      <c r="DI78" s="106"/>
      <c r="DJ78" s="106"/>
    </row>
    <row r="79" spans="1:114" s="6" customFormat="1" x14ac:dyDescent="0.3">
      <c r="A79" s="35" t="s">
        <v>90</v>
      </c>
      <c r="B79" s="74" t="s">
        <v>128</v>
      </c>
      <c r="C79" s="30">
        <f t="shared" si="8"/>
        <v>429856</v>
      </c>
      <c r="D79" s="107"/>
      <c r="E79" s="107"/>
      <c r="F79" s="107"/>
      <c r="G79" s="107"/>
      <c r="H79" s="107"/>
      <c r="I79" s="107"/>
      <c r="J79" s="107"/>
      <c r="K79" s="107"/>
      <c r="L79" s="32">
        <v>1019</v>
      </c>
      <c r="M79" s="30">
        <v>2142</v>
      </c>
      <c r="N79" s="30">
        <v>128</v>
      </c>
      <c r="O79" s="30">
        <v>95</v>
      </c>
      <c r="P79" s="30">
        <v>7631</v>
      </c>
      <c r="Q79" s="30">
        <v>11885</v>
      </c>
      <c r="R79" s="30">
        <v>8807</v>
      </c>
      <c r="S79" s="30">
        <v>0</v>
      </c>
      <c r="T79" s="30">
        <v>567</v>
      </c>
      <c r="U79" s="30">
        <v>5822</v>
      </c>
      <c r="V79" s="30">
        <v>9726</v>
      </c>
      <c r="W79" s="30">
        <v>539</v>
      </c>
      <c r="X79" s="30">
        <v>1319</v>
      </c>
      <c r="Y79" s="30">
        <v>2025</v>
      </c>
      <c r="Z79" s="30">
        <v>2785</v>
      </c>
      <c r="AA79" s="30">
        <v>61</v>
      </c>
      <c r="AB79" s="30">
        <v>4348</v>
      </c>
      <c r="AC79" s="30">
        <v>18777</v>
      </c>
      <c r="AD79" s="30">
        <v>6962</v>
      </c>
      <c r="AE79" s="30">
        <v>4685</v>
      </c>
      <c r="AF79" s="30">
        <v>18616</v>
      </c>
      <c r="AG79" s="30">
        <v>25432</v>
      </c>
      <c r="AH79" s="30">
        <v>46238</v>
      </c>
      <c r="AI79" s="30">
        <v>6674</v>
      </c>
      <c r="AJ79" s="30">
        <v>43209</v>
      </c>
      <c r="AK79" s="30">
        <v>23058</v>
      </c>
      <c r="AL79" s="30">
        <v>2738</v>
      </c>
      <c r="AM79" s="30">
        <v>99213</v>
      </c>
      <c r="AN79" s="30">
        <v>23264</v>
      </c>
      <c r="AO79" s="30">
        <v>1171</v>
      </c>
      <c r="AP79" s="30">
        <v>4917</v>
      </c>
      <c r="AQ79" s="30">
        <v>8731</v>
      </c>
      <c r="AR79" s="30">
        <v>2096</v>
      </c>
      <c r="AS79" s="30">
        <v>5719</v>
      </c>
      <c r="AT79" s="30">
        <v>0</v>
      </c>
      <c r="AU79" s="30"/>
      <c r="AV79" s="30"/>
      <c r="AW79" s="30">
        <v>0</v>
      </c>
      <c r="AX79" s="75">
        <f t="shared" si="9"/>
        <v>400399</v>
      </c>
      <c r="AY79" s="55"/>
      <c r="AZ79" s="33">
        <v>22544</v>
      </c>
      <c r="BA79" s="76">
        <f t="shared" si="6"/>
        <v>2168</v>
      </c>
      <c r="BB79" s="32">
        <f t="shared" si="7"/>
        <v>2085</v>
      </c>
      <c r="BC79" s="73">
        <v>56</v>
      </c>
      <c r="BD79" s="31">
        <v>2029</v>
      </c>
      <c r="BE79" s="77">
        <v>0</v>
      </c>
      <c r="BF79" s="77">
        <v>83</v>
      </c>
      <c r="BG79" s="31">
        <v>4745</v>
      </c>
      <c r="BH79" s="78">
        <v>0</v>
      </c>
      <c r="BI79" s="55"/>
      <c r="BJ79" s="4"/>
      <c r="BK79" s="4"/>
      <c r="BL79" s="4"/>
      <c r="DI79" s="106"/>
      <c r="DJ79" s="106"/>
    </row>
    <row r="80" spans="1:114" s="6" customFormat="1" x14ac:dyDescent="0.3">
      <c r="A80" s="35" t="s">
        <v>91</v>
      </c>
      <c r="B80" s="74" t="s">
        <v>129</v>
      </c>
      <c r="C80" s="30">
        <f t="shared" si="8"/>
        <v>125378</v>
      </c>
      <c r="D80" s="107"/>
      <c r="E80" s="107"/>
      <c r="F80" s="107"/>
      <c r="G80" s="107"/>
      <c r="H80" s="107"/>
      <c r="I80" s="107"/>
      <c r="J80" s="107"/>
      <c r="K80" s="107"/>
      <c r="L80" s="32">
        <v>1484</v>
      </c>
      <c r="M80" s="30">
        <v>15</v>
      </c>
      <c r="N80" s="30">
        <v>465</v>
      </c>
      <c r="O80" s="30">
        <v>101</v>
      </c>
      <c r="P80" s="30">
        <v>1892</v>
      </c>
      <c r="Q80" s="30">
        <v>1298</v>
      </c>
      <c r="R80" s="30">
        <v>674</v>
      </c>
      <c r="S80" s="30">
        <v>0</v>
      </c>
      <c r="T80" s="30">
        <v>82</v>
      </c>
      <c r="U80" s="30">
        <v>834</v>
      </c>
      <c r="V80" s="30">
        <v>656</v>
      </c>
      <c r="W80" s="30">
        <v>214</v>
      </c>
      <c r="X80" s="30">
        <v>216</v>
      </c>
      <c r="Y80" s="30">
        <v>7646</v>
      </c>
      <c r="Z80" s="30">
        <v>359</v>
      </c>
      <c r="AA80" s="30">
        <v>3</v>
      </c>
      <c r="AB80" s="30">
        <v>1597</v>
      </c>
      <c r="AC80" s="30">
        <v>709</v>
      </c>
      <c r="AD80" s="30">
        <v>4422</v>
      </c>
      <c r="AE80" s="30">
        <v>1061</v>
      </c>
      <c r="AF80" s="30">
        <v>11113</v>
      </c>
      <c r="AG80" s="30">
        <v>6508</v>
      </c>
      <c r="AH80" s="30">
        <v>16411</v>
      </c>
      <c r="AI80" s="30">
        <v>1557</v>
      </c>
      <c r="AJ80" s="30">
        <v>7342</v>
      </c>
      <c r="AK80" s="30">
        <v>6365</v>
      </c>
      <c r="AL80" s="30">
        <v>945</v>
      </c>
      <c r="AM80" s="30">
        <v>28808</v>
      </c>
      <c r="AN80" s="30">
        <v>3157</v>
      </c>
      <c r="AO80" s="108">
        <f>4885-2000</f>
        <v>2885</v>
      </c>
      <c r="AP80" s="30">
        <v>2538</v>
      </c>
      <c r="AQ80" s="30">
        <v>1638</v>
      </c>
      <c r="AR80" s="30">
        <v>972</v>
      </c>
      <c r="AS80" s="30">
        <v>352</v>
      </c>
      <c r="AT80" s="30">
        <v>0</v>
      </c>
      <c r="AU80" s="30"/>
      <c r="AV80" s="30"/>
      <c r="AW80" s="30">
        <v>0</v>
      </c>
      <c r="AX80" s="75">
        <f t="shared" si="9"/>
        <v>114319</v>
      </c>
      <c r="AY80" s="55"/>
      <c r="AZ80" s="33">
        <v>0</v>
      </c>
      <c r="BA80" s="76">
        <f t="shared" si="6"/>
        <v>10794</v>
      </c>
      <c r="BB80" s="32">
        <f t="shared" si="7"/>
        <v>10307</v>
      </c>
      <c r="BC80" s="73">
        <v>0</v>
      </c>
      <c r="BD80" s="31">
        <v>10307</v>
      </c>
      <c r="BE80" s="77">
        <v>487</v>
      </c>
      <c r="BF80" s="77">
        <v>0</v>
      </c>
      <c r="BG80" s="31">
        <v>22</v>
      </c>
      <c r="BH80" s="78">
        <v>243</v>
      </c>
      <c r="BI80" s="55"/>
      <c r="BJ80" s="4"/>
      <c r="BK80" s="4"/>
      <c r="BL80" s="4"/>
      <c r="DI80" s="106"/>
      <c r="DJ80" s="106"/>
    </row>
    <row r="81" spans="1:114" s="6" customFormat="1" x14ac:dyDescent="0.3">
      <c r="A81" s="35" t="s">
        <v>92</v>
      </c>
      <c r="B81" s="74" t="s">
        <v>130</v>
      </c>
      <c r="C81" s="30">
        <f t="shared" si="8"/>
        <v>210775</v>
      </c>
      <c r="D81" s="107"/>
      <c r="E81" s="107"/>
      <c r="F81" s="107"/>
      <c r="G81" s="107"/>
      <c r="H81" s="107"/>
      <c r="I81" s="107"/>
      <c r="J81" s="107"/>
      <c r="K81" s="107"/>
      <c r="L81" s="32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/>
      <c r="AV81" s="30"/>
      <c r="AW81" s="30">
        <v>0</v>
      </c>
      <c r="AX81" s="75">
        <f t="shared" si="9"/>
        <v>0</v>
      </c>
      <c r="AY81" s="55"/>
      <c r="AZ81" s="33">
        <v>0</v>
      </c>
      <c r="BA81" s="76">
        <f t="shared" si="6"/>
        <v>210775</v>
      </c>
      <c r="BB81" s="32">
        <f t="shared" si="7"/>
        <v>5244</v>
      </c>
      <c r="BC81" s="73">
        <v>0</v>
      </c>
      <c r="BD81" s="31">
        <v>5244</v>
      </c>
      <c r="BE81" s="77">
        <v>205531</v>
      </c>
      <c r="BF81" s="77">
        <v>0</v>
      </c>
      <c r="BG81" s="31">
        <v>0</v>
      </c>
      <c r="BH81" s="78">
        <v>0</v>
      </c>
      <c r="BI81" s="55"/>
      <c r="BJ81" s="4"/>
      <c r="BK81" s="4"/>
      <c r="BL81" s="4"/>
      <c r="DI81" s="106"/>
      <c r="DJ81" s="106"/>
    </row>
    <row r="82" spans="1:114" s="6" customFormat="1" x14ac:dyDescent="0.3">
      <c r="A82" s="35" t="s">
        <v>93</v>
      </c>
      <c r="B82" s="74" t="s">
        <v>131</v>
      </c>
      <c r="C82" s="30">
        <f t="shared" si="8"/>
        <v>153401</v>
      </c>
      <c r="D82" s="107"/>
      <c r="E82" s="107"/>
      <c r="F82" s="107"/>
      <c r="G82" s="107"/>
      <c r="H82" s="107"/>
      <c r="I82" s="107"/>
      <c r="J82" s="107"/>
      <c r="K82" s="107"/>
      <c r="L82" s="32">
        <v>1</v>
      </c>
      <c r="M82" s="30">
        <v>0</v>
      </c>
      <c r="N82" s="30">
        <v>2</v>
      </c>
      <c r="O82" s="30">
        <v>0</v>
      </c>
      <c r="P82" s="30">
        <v>100</v>
      </c>
      <c r="Q82" s="30">
        <v>64</v>
      </c>
      <c r="R82" s="30">
        <v>66</v>
      </c>
      <c r="S82" s="30">
        <v>0</v>
      </c>
      <c r="T82" s="30">
        <v>0</v>
      </c>
      <c r="U82" s="30">
        <v>105</v>
      </c>
      <c r="V82" s="30">
        <v>33</v>
      </c>
      <c r="W82" s="30">
        <v>0</v>
      </c>
      <c r="X82" s="30">
        <v>0</v>
      </c>
      <c r="Y82" s="30">
        <v>30</v>
      </c>
      <c r="Z82" s="30">
        <v>33</v>
      </c>
      <c r="AA82" s="30">
        <v>2</v>
      </c>
      <c r="AB82" s="30">
        <v>1</v>
      </c>
      <c r="AC82" s="30">
        <v>62</v>
      </c>
      <c r="AD82" s="30">
        <v>293</v>
      </c>
      <c r="AE82" s="30">
        <v>87</v>
      </c>
      <c r="AF82" s="30">
        <v>66</v>
      </c>
      <c r="AG82" s="30">
        <v>200</v>
      </c>
      <c r="AH82" s="30">
        <v>449</v>
      </c>
      <c r="AI82" s="30">
        <v>559</v>
      </c>
      <c r="AJ82" s="30">
        <v>594</v>
      </c>
      <c r="AK82" s="30">
        <v>525</v>
      </c>
      <c r="AL82" s="30">
        <v>0</v>
      </c>
      <c r="AM82" s="30">
        <v>1507</v>
      </c>
      <c r="AN82" s="30">
        <v>154</v>
      </c>
      <c r="AO82" s="30">
        <v>1189</v>
      </c>
      <c r="AP82" s="30">
        <v>1054</v>
      </c>
      <c r="AQ82" s="30">
        <v>1156</v>
      </c>
      <c r="AR82" s="30">
        <v>19</v>
      </c>
      <c r="AS82" s="30">
        <v>6</v>
      </c>
      <c r="AT82" s="30">
        <v>0</v>
      </c>
      <c r="AU82" s="30"/>
      <c r="AV82" s="30"/>
      <c r="AW82" s="30">
        <v>0</v>
      </c>
      <c r="AX82" s="75">
        <f t="shared" si="9"/>
        <v>8357</v>
      </c>
      <c r="AY82" s="55"/>
      <c r="AZ82" s="33">
        <v>668</v>
      </c>
      <c r="BA82" s="76">
        <f t="shared" si="6"/>
        <v>144376</v>
      </c>
      <c r="BB82" s="32">
        <f t="shared" si="7"/>
        <v>55441</v>
      </c>
      <c r="BC82" s="73">
        <v>6822</v>
      </c>
      <c r="BD82" s="31">
        <v>48619</v>
      </c>
      <c r="BE82" s="77">
        <v>85251</v>
      </c>
      <c r="BF82" s="77">
        <v>3684</v>
      </c>
      <c r="BG82" s="31">
        <v>0</v>
      </c>
      <c r="BH82" s="78">
        <v>0</v>
      </c>
      <c r="BI82" s="55"/>
      <c r="BJ82" s="4"/>
      <c r="BK82" s="4"/>
      <c r="BL82" s="4"/>
      <c r="DI82" s="106"/>
      <c r="DJ82" s="106"/>
    </row>
    <row r="83" spans="1:114" s="6" customFormat="1" x14ac:dyDescent="0.3">
      <c r="A83" s="35" t="s">
        <v>94</v>
      </c>
      <c r="B83" s="74" t="s">
        <v>132</v>
      </c>
      <c r="C83" s="30">
        <f t="shared" si="8"/>
        <v>99927</v>
      </c>
      <c r="D83" s="107"/>
      <c r="E83" s="107"/>
      <c r="F83" s="107"/>
      <c r="G83" s="107"/>
      <c r="H83" s="107"/>
      <c r="I83" s="107"/>
      <c r="J83" s="107"/>
      <c r="K83" s="107"/>
      <c r="L83" s="32">
        <v>0</v>
      </c>
      <c r="M83" s="30">
        <v>0</v>
      </c>
      <c r="N83" s="30">
        <v>0</v>
      </c>
      <c r="O83" s="30">
        <v>0</v>
      </c>
      <c r="P83" s="30">
        <v>0</v>
      </c>
      <c r="Q83" s="30">
        <v>15</v>
      </c>
      <c r="R83" s="30">
        <v>14</v>
      </c>
      <c r="S83" s="30">
        <v>0</v>
      </c>
      <c r="T83" s="30">
        <v>0</v>
      </c>
      <c r="U83" s="30">
        <v>69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35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227</v>
      </c>
      <c r="AR83" s="30">
        <v>0</v>
      </c>
      <c r="AS83" s="30">
        <v>0</v>
      </c>
      <c r="AT83" s="30">
        <v>0</v>
      </c>
      <c r="AU83" s="30"/>
      <c r="AV83" s="30"/>
      <c r="AW83" s="30">
        <v>0</v>
      </c>
      <c r="AX83" s="75">
        <f t="shared" si="9"/>
        <v>360</v>
      </c>
      <c r="AY83" s="55"/>
      <c r="AZ83" s="33">
        <v>0</v>
      </c>
      <c r="BA83" s="76">
        <f t="shared" si="6"/>
        <v>99567</v>
      </c>
      <c r="BB83" s="32">
        <f t="shared" si="7"/>
        <v>71737</v>
      </c>
      <c r="BC83" s="73">
        <v>2564</v>
      </c>
      <c r="BD83" s="31">
        <v>69173</v>
      </c>
      <c r="BE83" s="77">
        <v>21189</v>
      </c>
      <c r="BF83" s="77">
        <v>6641</v>
      </c>
      <c r="BG83" s="31">
        <v>0</v>
      </c>
      <c r="BH83" s="78">
        <v>0</v>
      </c>
      <c r="BI83" s="55"/>
      <c r="BJ83" s="4"/>
      <c r="BK83" s="4"/>
      <c r="BL83" s="4"/>
      <c r="DI83" s="106"/>
      <c r="DJ83" s="106"/>
    </row>
    <row r="84" spans="1:114" s="6" customFormat="1" x14ac:dyDescent="0.3">
      <c r="A84" s="35" t="s">
        <v>95</v>
      </c>
      <c r="B84" s="74" t="s">
        <v>133</v>
      </c>
      <c r="C84" s="30">
        <f t="shared" si="8"/>
        <v>25385</v>
      </c>
      <c r="D84" s="107"/>
      <c r="E84" s="107"/>
      <c r="F84" s="107"/>
      <c r="G84" s="107"/>
      <c r="H84" s="107"/>
      <c r="I84" s="107"/>
      <c r="J84" s="107"/>
      <c r="K84" s="107"/>
      <c r="L84" s="32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224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22</v>
      </c>
      <c r="AQ84" s="30">
        <v>0</v>
      </c>
      <c r="AR84" s="30">
        <v>0</v>
      </c>
      <c r="AS84" s="30">
        <v>106</v>
      </c>
      <c r="AT84" s="30">
        <v>0</v>
      </c>
      <c r="AU84" s="30"/>
      <c r="AV84" s="30"/>
      <c r="AW84" s="30">
        <v>0</v>
      </c>
      <c r="AX84" s="75">
        <f t="shared" si="9"/>
        <v>352</v>
      </c>
      <c r="AY84" s="55"/>
      <c r="AZ84" s="33">
        <v>58</v>
      </c>
      <c r="BA84" s="76">
        <f t="shared" si="6"/>
        <v>24975</v>
      </c>
      <c r="BB84" s="32">
        <f t="shared" si="7"/>
        <v>24565</v>
      </c>
      <c r="BC84" s="73">
        <v>0</v>
      </c>
      <c r="BD84" s="31">
        <v>24565</v>
      </c>
      <c r="BE84" s="77">
        <v>0</v>
      </c>
      <c r="BF84" s="77">
        <v>410</v>
      </c>
      <c r="BG84" s="31">
        <v>0</v>
      </c>
      <c r="BH84" s="78">
        <v>0</v>
      </c>
      <c r="BI84" s="55"/>
      <c r="BJ84" s="4"/>
      <c r="BK84" s="4"/>
      <c r="BL84" s="4"/>
      <c r="DI84" s="106"/>
      <c r="DJ84" s="106"/>
    </row>
    <row r="85" spans="1:114" s="6" customFormat="1" x14ac:dyDescent="0.3">
      <c r="A85" s="35" t="s">
        <v>96</v>
      </c>
      <c r="B85" s="74" t="s">
        <v>134</v>
      </c>
      <c r="C85" s="30">
        <f t="shared" si="8"/>
        <v>84500</v>
      </c>
      <c r="D85" s="107"/>
      <c r="E85" s="107"/>
      <c r="F85" s="107"/>
      <c r="G85" s="107"/>
      <c r="H85" s="107"/>
      <c r="I85" s="107"/>
      <c r="J85" s="107"/>
      <c r="K85" s="107"/>
      <c r="L85" s="32">
        <v>1</v>
      </c>
      <c r="M85" s="30">
        <v>0</v>
      </c>
      <c r="N85" s="30">
        <v>0</v>
      </c>
      <c r="O85" s="30">
        <v>0</v>
      </c>
      <c r="P85" s="30">
        <v>24</v>
      </c>
      <c r="Q85" s="30">
        <v>36</v>
      </c>
      <c r="R85" s="30">
        <v>376</v>
      </c>
      <c r="S85" s="30">
        <v>3</v>
      </c>
      <c r="T85" s="30">
        <v>35</v>
      </c>
      <c r="U85" s="30">
        <v>270</v>
      </c>
      <c r="V85" s="30">
        <v>422</v>
      </c>
      <c r="W85" s="30">
        <v>0</v>
      </c>
      <c r="X85" s="30">
        <v>3</v>
      </c>
      <c r="Y85" s="30">
        <v>30</v>
      </c>
      <c r="Z85" s="30">
        <v>31</v>
      </c>
      <c r="AA85" s="30">
        <v>2</v>
      </c>
      <c r="AB85" s="30">
        <v>32</v>
      </c>
      <c r="AC85" s="30">
        <v>15</v>
      </c>
      <c r="AD85" s="30">
        <v>32</v>
      </c>
      <c r="AE85" s="30">
        <v>16</v>
      </c>
      <c r="AF85" s="30">
        <v>12</v>
      </c>
      <c r="AG85" s="30">
        <v>60</v>
      </c>
      <c r="AH85" s="30">
        <v>68</v>
      </c>
      <c r="AI85" s="30">
        <v>1182</v>
      </c>
      <c r="AJ85" s="30">
        <v>39</v>
      </c>
      <c r="AK85" s="30">
        <v>1096</v>
      </c>
      <c r="AL85" s="30">
        <v>11</v>
      </c>
      <c r="AM85" s="30">
        <v>12</v>
      </c>
      <c r="AN85" s="30">
        <v>30</v>
      </c>
      <c r="AO85" s="30">
        <v>154</v>
      </c>
      <c r="AP85" s="30">
        <v>1</v>
      </c>
      <c r="AQ85" s="30">
        <v>9</v>
      </c>
      <c r="AR85" s="30">
        <v>200</v>
      </c>
      <c r="AS85" s="30">
        <v>607</v>
      </c>
      <c r="AT85" s="30">
        <v>0</v>
      </c>
      <c r="AU85" s="30"/>
      <c r="AV85" s="30"/>
      <c r="AW85" s="30">
        <v>0</v>
      </c>
      <c r="AX85" s="75">
        <f t="shared" si="9"/>
        <v>4809</v>
      </c>
      <c r="AY85" s="55"/>
      <c r="AZ85" s="33">
        <v>0</v>
      </c>
      <c r="BA85" s="76">
        <f t="shared" si="6"/>
        <v>79691</v>
      </c>
      <c r="BB85" s="32">
        <f t="shared" si="7"/>
        <v>45548</v>
      </c>
      <c r="BC85" s="73">
        <v>0</v>
      </c>
      <c r="BD85" s="31">
        <v>45548</v>
      </c>
      <c r="BE85" s="77">
        <v>0</v>
      </c>
      <c r="BF85" s="77">
        <v>34143</v>
      </c>
      <c r="BG85" s="31">
        <v>0</v>
      </c>
      <c r="BH85" s="78">
        <v>0</v>
      </c>
      <c r="BI85" s="55"/>
      <c r="BJ85" s="4"/>
      <c r="BK85" s="4"/>
      <c r="BL85" s="4"/>
      <c r="DI85" s="106"/>
      <c r="DJ85" s="106"/>
    </row>
    <row r="86" spans="1:114" s="6" customFormat="1" x14ac:dyDescent="0.3">
      <c r="A86" s="35" t="s">
        <v>97</v>
      </c>
      <c r="B86" s="74" t="s">
        <v>135</v>
      </c>
      <c r="C86" s="30">
        <f t="shared" si="8"/>
        <v>4640</v>
      </c>
      <c r="D86" s="107"/>
      <c r="E86" s="107"/>
      <c r="F86" s="107"/>
      <c r="G86" s="107"/>
      <c r="H86" s="107"/>
      <c r="I86" s="107"/>
      <c r="J86" s="107"/>
      <c r="K86" s="107"/>
      <c r="L86" s="32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30">
        <v>0</v>
      </c>
      <c r="AQ86" s="30">
        <v>0</v>
      </c>
      <c r="AR86" s="30">
        <v>0</v>
      </c>
      <c r="AS86" s="30">
        <v>0</v>
      </c>
      <c r="AT86" s="30">
        <v>0</v>
      </c>
      <c r="AU86" s="30"/>
      <c r="AV86" s="30"/>
      <c r="AW86" s="30">
        <v>0</v>
      </c>
      <c r="AX86" s="75">
        <f t="shared" si="9"/>
        <v>0</v>
      </c>
      <c r="AY86" s="55"/>
      <c r="AZ86" s="33">
        <v>0</v>
      </c>
      <c r="BA86" s="76">
        <f t="shared" si="6"/>
        <v>4640</v>
      </c>
      <c r="BB86" s="32">
        <f t="shared" si="7"/>
        <v>4640</v>
      </c>
      <c r="BC86" s="73">
        <v>4640</v>
      </c>
      <c r="BD86" s="31">
        <v>0</v>
      </c>
      <c r="BE86" s="77">
        <v>0</v>
      </c>
      <c r="BF86" s="77">
        <v>0</v>
      </c>
      <c r="BG86" s="31">
        <v>0</v>
      </c>
      <c r="BH86" s="78">
        <v>0</v>
      </c>
      <c r="BI86" s="55"/>
      <c r="BJ86" s="4"/>
      <c r="BK86" s="4"/>
      <c r="BL86" s="4"/>
      <c r="DI86" s="106"/>
      <c r="DJ86" s="106"/>
    </row>
    <row r="87" spans="1:114" s="6" customFormat="1" x14ac:dyDescent="0.3">
      <c r="A87" s="35" t="s">
        <v>98</v>
      </c>
      <c r="B87" s="74" t="s">
        <v>136</v>
      </c>
      <c r="C87" s="30">
        <f t="shared" si="8"/>
        <v>0</v>
      </c>
      <c r="D87" s="107"/>
      <c r="E87" s="107"/>
      <c r="F87" s="107"/>
      <c r="G87" s="107"/>
      <c r="H87" s="107"/>
      <c r="I87" s="107"/>
      <c r="J87" s="107"/>
      <c r="K87" s="107"/>
      <c r="L87" s="32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  <c r="AT87" s="30">
        <v>0</v>
      </c>
      <c r="AU87" s="30"/>
      <c r="AV87" s="30"/>
      <c r="AW87" s="30">
        <v>0</v>
      </c>
      <c r="AX87" s="75">
        <f t="shared" si="9"/>
        <v>0</v>
      </c>
      <c r="AY87" s="55"/>
      <c r="AZ87" s="33">
        <v>0</v>
      </c>
      <c r="BA87" s="76">
        <f t="shared" si="6"/>
        <v>0</v>
      </c>
      <c r="BB87" s="32">
        <f t="shared" si="7"/>
        <v>0</v>
      </c>
      <c r="BC87" s="73">
        <v>0</v>
      </c>
      <c r="BD87" s="31">
        <v>0</v>
      </c>
      <c r="BE87" s="77">
        <v>0</v>
      </c>
      <c r="BF87" s="77">
        <v>0</v>
      </c>
      <c r="BG87" s="31">
        <v>0</v>
      </c>
      <c r="BH87" s="78">
        <v>0</v>
      </c>
      <c r="BI87" s="55"/>
      <c r="BJ87" s="4"/>
      <c r="BK87" s="4"/>
      <c r="BL87" s="4"/>
      <c r="DI87" s="106"/>
      <c r="DJ87" s="106"/>
    </row>
    <row r="88" spans="1:114" s="6" customFormat="1" x14ac:dyDescent="0.3">
      <c r="A88" s="35" t="s">
        <v>99</v>
      </c>
      <c r="B88" s="74" t="s">
        <v>51</v>
      </c>
      <c r="C88" s="30">
        <f t="shared" si="8"/>
        <v>4074</v>
      </c>
      <c r="D88" s="107"/>
      <c r="E88" s="107"/>
      <c r="F88" s="107"/>
      <c r="G88" s="107"/>
      <c r="H88" s="107"/>
      <c r="I88" s="107"/>
      <c r="J88" s="107"/>
      <c r="K88" s="107"/>
      <c r="L88" s="32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30">
        <v>0</v>
      </c>
      <c r="AN88" s="30">
        <v>0</v>
      </c>
      <c r="AO88" s="30">
        <v>0</v>
      </c>
      <c r="AP88" s="30">
        <v>0</v>
      </c>
      <c r="AQ88" s="30">
        <v>0</v>
      </c>
      <c r="AR88" s="30">
        <v>0</v>
      </c>
      <c r="AS88" s="30">
        <v>0</v>
      </c>
      <c r="AT88" s="30">
        <v>0</v>
      </c>
      <c r="AU88" s="30"/>
      <c r="AV88" s="30"/>
      <c r="AW88" s="30">
        <v>0</v>
      </c>
      <c r="AX88" s="75">
        <f t="shared" si="9"/>
        <v>0</v>
      </c>
      <c r="AY88" s="55"/>
      <c r="AZ88" s="33">
        <v>47653</v>
      </c>
      <c r="BA88" s="76">
        <f t="shared" si="6"/>
        <v>-43579</v>
      </c>
      <c r="BB88" s="32">
        <f t="shared" si="7"/>
        <v>-43579</v>
      </c>
      <c r="BC88" s="73">
        <v>0</v>
      </c>
      <c r="BD88" s="31">
        <v>-43579</v>
      </c>
      <c r="BE88" s="77">
        <v>0</v>
      </c>
      <c r="BF88" s="77">
        <v>0</v>
      </c>
      <c r="BG88" s="31">
        <v>0</v>
      </c>
      <c r="BH88" s="78">
        <v>0</v>
      </c>
      <c r="BI88" s="55"/>
      <c r="BJ88" s="4"/>
      <c r="BK88" s="4"/>
      <c r="BL88" s="4"/>
      <c r="DI88" s="106"/>
      <c r="DJ88" s="106"/>
    </row>
    <row r="89" spans="1:114" s="6" customFormat="1" ht="12" thickBot="1" x14ac:dyDescent="0.35">
      <c r="A89" s="35" t="s">
        <v>100</v>
      </c>
      <c r="B89" s="74" t="s">
        <v>137</v>
      </c>
      <c r="C89" s="30">
        <f t="shared" si="8"/>
        <v>0</v>
      </c>
      <c r="D89" s="107"/>
      <c r="E89" s="107"/>
      <c r="F89" s="107"/>
      <c r="G89" s="107"/>
      <c r="H89" s="107"/>
      <c r="I89" s="107"/>
      <c r="J89" s="107"/>
      <c r="K89" s="107"/>
      <c r="L89" s="32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  <c r="AM89" s="30">
        <v>0</v>
      </c>
      <c r="AN89" s="30">
        <v>0</v>
      </c>
      <c r="AO89" s="30">
        <v>0</v>
      </c>
      <c r="AP89" s="30">
        <v>0</v>
      </c>
      <c r="AQ89" s="30">
        <v>0</v>
      </c>
      <c r="AR89" s="30">
        <v>0</v>
      </c>
      <c r="AS89" s="30">
        <v>0</v>
      </c>
      <c r="AT89" s="30">
        <v>0</v>
      </c>
      <c r="AU89" s="30"/>
      <c r="AV89" s="30"/>
      <c r="AW89" s="30">
        <v>0</v>
      </c>
      <c r="AX89" s="75">
        <f t="shared" si="9"/>
        <v>0</v>
      </c>
      <c r="AY89" s="55"/>
      <c r="AZ89" s="33">
        <v>0</v>
      </c>
      <c r="BA89" s="76">
        <f t="shared" si="6"/>
        <v>0</v>
      </c>
      <c r="BB89" s="32">
        <f t="shared" si="7"/>
        <v>0</v>
      </c>
      <c r="BC89" s="73">
        <v>0</v>
      </c>
      <c r="BD89" s="31">
        <v>0</v>
      </c>
      <c r="BE89" s="77">
        <v>0</v>
      </c>
      <c r="BF89" s="77">
        <v>0</v>
      </c>
      <c r="BG89" s="31">
        <v>0</v>
      </c>
      <c r="BH89" s="78">
        <v>0</v>
      </c>
      <c r="BI89" s="55"/>
      <c r="BJ89" s="4"/>
      <c r="BK89" s="4"/>
      <c r="BL89" s="4"/>
      <c r="DI89" s="106"/>
      <c r="DJ89" s="106"/>
    </row>
    <row r="90" spans="1:114" s="6" customFormat="1" ht="12.5" thickTop="1" thickBot="1" x14ac:dyDescent="0.35">
      <c r="A90" s="4"/>
      <c r="B90" s="79" t="s">
        <v>156</v>
      </c>
      <c r="C90" s="44">
        <f>SUM(C52:C89)</f>
        <v>7081012</v>
      </c>
      <c r="D90" s="44">
        <f t="shared" ref="D90:BI90" si="10">SUM(D52:D89)</f>
        <v>0</v>
      </c>
      <c r="E90" s="44">
        <f t="shared" si="10"/>
        <v>0</v>
      </c>
      <c r="F90" s="44">
        <f t="shared" si="10"/>
        <v>0</v>
      </c>
      <c r="G90" s="44">
        <f t="shared" si="10"/>
        <v>0</v>
      </c>
      <c r="H90" s="44">
        <f t="shared" si="10"/>
        <v>0</v>
      </c>
      <c r="I90" s="44">
        <f t="shared" si="10"/>
        <v>0</v>
      </c>
      <c r="J90" s="44">
        <f t="shared" si="10"/>
        <v>0</v>
      </c>
      <c r="K90" s="80">
        <f t="shared" si="10"/>
        <v>0</v>
      </c>
      <c r="L90" s="44">
        <f t="shared" si="10"/>
        <v>234751</v>
      </c>
      <c r="M90" s="44">
        <f t="shared" si="10"/>
        <v>53048</v>
      </c>
      <c r="N90" s="44">
        <f t="shared" si="10"/>
        <v>3640</v>
      </c>
      <c r="O90" s="44">
        <f t="shared" si="10"/>
        <v>1822</v>
      </c>
      <c r="P90" s="44">
        <f t="shared" si="10"/>
        <v>34701</v>
      </c>
      <c r="Q90" s="44">
        <f t="shared" si="10"/>
        <v>374596</v>
      </c>
      <c r="R90" s="44">
        <f t="shared" si="10"/>
        <v>66783</v>
      </c>
      <c r="S90" s="44">
        <f t="shared" si="10"/>
        <v>15</v>
      </c>
      <c r="T90" s="44">
        <f t="shared" si="10"/>
        <v>67000</v>
      </c>
      <c r="U90" s="44">
        <f t="shared" si="10"/>
        <v>78669</v>
      </c>
      <c r="V90" s="44">
        <f t="shared" si="10"/>
        <v>116139</v>
      </c>
      <c r="W90" s="44">
        <f t="shared" si="10"/>
        <v>4835</v>
      </c>
      <c r="X90" s="44">
        <f t="shared" si="10"/>
        <v>46225</v>
      </c>
      <c r="Y90" s="44">
        <f t="shared" si="10"/>
        <v>148344</v>
      </c>
      <c r="Z90" s="44">
        <f t="shared" si="10"/>
        <v>54590</v>
      </c>
      <c r="AA90" s="44">
        <f t="shared" si="10"/>
        <v>11236</v>
      </c>
      <c r="AB90" s="44">
        <f t="shared" si="10"/>
        <v>51042</v>
      </c>
      <c r="AC90" s="44">
        <f t="shared" si="10"/>
        <v>53209</v>
      </c>
      <c r="AD90" s="44">
        <f t="shared" si="10"/>
        <v>108453</v>
      </c>
      <c r="AE90" s="44">
        <f t="shared" si="10"/>
        <v>16587</v>
      </c>
      <c r="AF90" s="44">
        <f t="shared" si="10"/>
        <v>196367</v>
      </c>
      <c r="AG90" s="44">
        <f t="shared" si="10"/>
        <v>186783</v>
      </c>
      <c r="AH90" s="44">
        <f t="shared" si="10"/>
        <v>260714</v>
      </c>
      <c r="AI90" s="44">
        <f t="shared" si="10"/>
        <v>308492</v>
      </c>
      <c r="AJ90" s="44">
        <f t="shared" si="10"/>
        <v>120298</v>
      </c>
      <c r="AK90" s="44">
        <f t="shared" si="10"/>
        <v>56913</v>
      </c>
      <c r="AL90" s="44">
        <f t="shared" si="10"/>
        <v>14601</v>
      </c>
      <c r="AM90" s="44">
        <f t="shared" si="10"/>
        <v>251020</v>
      </c>
      <c r="AN90" s="44">
        <f t="shared" si="10"/>
        <v>47055</v>
      </c>
      <c r="AO90" s="44">
        <f t="shared" si="10"/>
        <v>49078</v>
      </c>
      <c r="AP90" s="44">
        <f t="shared" si="10"/>
        <v>31788</v>
      </c>
      <c r="AQ90" s="44">
        <f t="shared" si="10"/>
        <v>43006</v>
      </c>
      <c r="AR90" s="44">
        <f t="shared" si="10"/>
        <v>6579</v>
      </c>
      <c r="AS90" s="44">
        <f t="shared" si="10"/>
        <v>37858</v>
      </c>
      <c r="AT90" s="44">
        <f t="shared" si="10"/>
        <v>0</v>
      </c>
      <c r="AU90" s="44"/>
      <c r="AV90" s="44"/>
      <c r="AW90" s="44">
        <f t="shared" si="10"/>
        <v>0</v>
      </c>
      <c r="AX90" s="44">
        <f t="shared" si="10"/>
        <v>3136237</v>
      </c>
      <c r="AY90" s="79">
        <f t="shared" si="10"/>
        <v>0</v>
      </c>
      <c r="AZ90" s="80">
        <f t="shared" si="10"/>
        <v>911794</v>
      </c>
      <c r="BA90" s="80">
        <f t="shared" si="10"/>
        <v>2543865</v>
      </c>
      <c r="BB90" s="44">
        <f t="shared" si="10"/>
        <v>2178001</v>
      </c>
      <c r="BC90" s="44">
        <f t="shared" si="10"/>
        <v>360780</v>
      </c>
      <c r="BD90" s="81">
        <f t="shared" si="10"/>
        <v>1817221</v>
      </c>
      <c r="BE90" s="81">
        <f t="shared" si="10"/>
        <v>320855</v>
      </c>
      <c r="BF90" s="81">
        <f t="shared" si="10"/>
        <v>45009</v>
      </c>
      <c r="BG90" s="44">
        <f t="shared" si="10"/>
        <v>540342</v>
      </c>
      <c r="BH90" s="44">
        <f t="shared" si="10"/>
        <v>-51226</v>
      </c>
      <c r="BI90" s="82">
        <f t="shared" si="10"/>
        <v>0</v>
      </c>
      <c r="BJ90" s="4"/>
      <c r="BK90" s="4"/>
      <c r="BL90" s="4"/>
      <c r="DI90" s="106"/>
      <c r="DJ90" s="106"/>
    </row>
    <row r="91" spans="1:114" s="6" customFormat="1" ht="12" thickTop="1" x14ac:dyDescent="0.3">
      <c r="A91" s="4"/>
      <c r="B91" s="83" t="s">
        <v>157</v>
      </c>
      <c r="C91" s="84"/>
      <c r="D91" s="85"/>
      <c r="E91" s="85"/>
      <c r="F91" s="85">
        <f>F46</f>
        <v>136955</v>
      </c>
      <c r="G91" s="85">
        <f>G46</f>
        <v>-42537</v>
      </c>
      <c r="H91" s="85">
        <f>H46</f>
        <v>25100</v>
      </c>
      <c r="I91" s="85">
        <f>I46</f>
        <v>1495</v>
      </c>
      <c r="J91" s="85">
        <f>J46</f>
        <v>68872</v>
      </c>
      <c r="K91" s="85"/>
      <c r="L91" s="84">
        <f t="shared" ref="L91:AW91" si="11">L46-L90</f>
        <v>482632</v>
      </c>
      <c r="M91" s="86">
        <f t="shared" si="11"/>
        <v>70731</v>
      </c>
      <c r="N91" s="86">
        <f t="shared" si="11"/>
        <v>33507</v>
      </c>
      <c r="O91" s="86">
        <f t="shared" si="11"/>
        <v>18868</v>
      </c>
      <c r="P91" s="86">
        <f t="shared" si="11"/>
        <v>53415</v>
      </c>
      <c r="Q91" s="86">
        <f t="shared" si="11"/>
        <v>75518</v>
      </c>
      <c r="R91" s="86">
        <f t="shared" si="11"/>
        <v>41780</v>
      </c>
      <c r="S91" s="86">
        <f t="shared" si="11"/>
        <v>72</v>
      </c>
      <c r="T91" s="86">
        <f t="shared" si="11"/>
        <v>18419</v>
      </c>
      <c r="U91" s="86">
        <f t="shared" si="11"/>
        <v>28841</v>
      </c>
      <c r="V91" s="86">
        <f t="shared" si="11"/>
        <v>50151</v>
      </c>
      <c r="W91" s="86">
        <f t="shared" si="11"/>
        <v>4997</v>
      </c>
      <c r="X91" s="86">
        <f t="shared" si="11"/>
        <v>3990</v>
      </c>
      <c r="Y91" s="86">
        <f t="shared" si="11"/>
        <v>30214</v>
      </c>
      <c r="Z91" s="86">
        <f t="shared" si="11"/>
        <v>5581</v>
      </c>
      <c r="AA91" s="86">
        <f t="shared" si="11"/>
        <v>2500</v>
      </c>
      <c r="AB91" s="86">
        <f t="shared" si="11"/>
        <v>36798</v>
      </c>
      <c r="AC91" s="86">
        <f t="shared" si="11"/>
        <v>5539</v>
      </c>
      <c r="AD91" s="86">
        <f t="shared" si="11"/>
        <v>33202</v>
      </c>
      <c r="AE91" s="86">
        <f t="shared" si="11"/>
        <v>63175</v>
      </c>
      <c r="AF91" s="86">
        <f t="shared" si="11"/>
        <v>73039</v>
      </c>
      <c r="AG91" s="86">
        <f t="shared" si="11"/>
        <v>248217</v>
      </c>
      <c r="AH91" s="86">
        <f t="shared" si="11"/>
        <v>141568</v>
      </c>
      <c r="AI91" s="86">
        <f t="shared" si="11"/>
        <v>34458</v>
      </c>
      <c r="AJ91" s="86">
        <f t="shared" si="11"/>
        <v>126432</v>
      </c>
      <c r="AK91" s="86">
        <f t="shared" si="11"/>
        <v>59718</v>
      </c>
      <c r="AL91" s="86">
        <f t="shared" si="11"/>
        <v>187130</v>
      </c>
      <c r="AM91" s="86">
        <f t="shared" si="11"/>
        <v>174012</v>
      </c>
      <c r="AN91" s="86">
        <f t="shared" si="11"/>
        <v>63018</v>
      </c>
      <c r="AO91" s="86">
        <f t="shared" si="11"/>
        <v>161697</v>
      </c>
      <c r="AP91" s="86">
        <f t="shared" si="11"/>
        <v>121617</v>
      </c>
      <c r="AQ91" s="86">
        <f t="shared" si="11"/>
        <v>56921</v>
      </c>
      <c r="AR91" s="86">
        <f t="shared" si="11"/>
        <v>18516</v>
      </c>
      <c r="AS91" s="86">
        <f t="shared" si="11"/>
        <v>43120</v>
      </c>
      <c r="AT91" s="86">
        <f t="shared" si="11"/>
        <v>4640</v>
      </c>
      <c r="AU91" s="86"/>
      <c r="AV91" s="86"/>
      <c r="AW91" s="86">
        <f t="shared" si="11"/>
        <v>0</v>
      </c>
      <c r="AX91" s="87">
        <f t="shared" ref="AX91" si="12">SUM(L91:AW91)</f>
        <v>2574033</v>
      </c>
      <c r="AY91" s="87">
        <f t="shared" ref="AY91" si="13">SUM(C91:AW91)</f>
        <v>2763918</v>
      </c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DI91" s="106"/>
      <c r="DJ91" s="106"/>
    </row>
    <row r="92" spans="1:114" s="6" customFormat="1" ht="12" thickBot="1" x14ac:dyDescent="0.35">
      <c r="A92" s="4"/>
      <c r="B92" s="83" t="s">
        <v>158</v>
      </c>
      <c r="C92" s="32"/>
      <c r="D92" s="31"/>
      <c r="E92" s="31"/>
      <c r="F92" s="31"/>
      <c r="G92" s="31"/>
      <c r="H92" s="31"/>
      <c r="I92" s="31"/>
      <c r="J92" s="31"/>
      <c r="K92" s="31"/>
      <c r="L92" s="32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  <c r="AT92" s="30">
        <v>0</v>
      </c>
      <c r="AU92" s="30"/>
      <c r="AV92" s="30"/>
      <c r="AW92" s="30">
        <v>0</v>
      </c>
      <c r="AX92" s="33">
        <v>0</v>
      </c>
      <c r="AY92" s="33">
        <v>0</v>
      </c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DI92" s="106"/>
      <c r="DJ92" s="106"/>
    </row>
    <row r="93" spans="1:114" s="6" customFormat="1" ht="12" thickTop="1" x14ac:dyDescent="0.3">
      <c r="A93" s="4"/>
      <c r="B93" s="83" t="s">
        <v>159</v>
      </c>
      <c r="C93" s="32"/>
      <c r="D93" s="31"/>
      <c r="E93" s="31"/>
      <c r="F93" s="31"/>
      <c r="G93" s="31"/>
      <c r="H93" s="31"/>
      <c r="I93" s="31"/>
      <c r="J93" s="31"/>
      <c r="K93" s="31"/>
      <c r="L93" s="32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v>0</v>
      </c>
      <c r="AS93" s="30">
        <v>0</v>
      </c>
      <c r="AT93" s="30">
        <v>0</v>
      </c>
      <c r="AU93" s="30"/>
      <c r="AV93" s="30"/>
      <c r="AW93" s="30">
        <v>0</v>
      </c>
      <c r="AX93" s="33">
        <v>0</v>
      </c>
      <c r="AY93" s="33">
        <v>0</v>
      </c>
      <c r="AZ93" s="4"/>
      <c r="BA93" s="88" t="s">
        <v>160</v>
      </c>
      <c r="BB93" s="89"/>
      <c r="BC93" s="89"/>
      <c r="BD93" s="89"/>
      <c r="BE93" s="90">
        <f>AX91</f>
        <v>2574033</v>
      </c>
      <c r="BF93" s="4"/>
      <c r="BG93" s="88" t="s">
        <v>161</v>
      </c>
      <c r="BH93" s="89"/>
      <c r="BI93" s="89"/>
      <c r="BJ93" s="89"/>
      <c r="BK93" s="90">
        <f>BA90</f>
        <v>2543865</v>
      </c>
      <c r="BL93" s="73"/>
      <c r="DI93" s="106"/>
      <c r="DJ93" s="106"/>
    </row>
    <row r="94" spans="1:114" s="6" customFormat="1" x14ac:dyDescent="0.3">
      <c r="A94" s="4"/>
      <c r="B94" s="83" t="s">
        <v>162</v>
      </c>
      <c r="C94" s="32"/>
      <c r="D94" s="31"/>
      <c r="E94" s="31"/>
      <c r="F94" s="31"/>
      <c r="G94" s="31"/>
      <c r="H94" s="31"/>
      <c r="I94" s="31"/>
      <c r="J94" s="31"/>
      <c r="K94" s="31"/>
      <c r="L94" s="32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30">
        <v>0</v>
      </c>
      <c r="AS94" s="30">
        <v>0</v>
      </c>
      <c r="AT94" s="30">
        <v>0</v>
      </c>
      <c r="AU94" s="30"/>
      <c r="AV94" s="30"/>
      <c r="AW94" s="30">
        <v>0</v>
      </c>
      <c r="AX94" s="33">
        <v>0</v>
      </c>
      <c r="AY94" s="33">
        <v>0</v>
      </c>
      <c r="AZ94" s="4"/>
      <c r="BA94" s="91" t="s">
        <v>163</v>
      </c>
      <c r="BB94" s="4"/>
      <c r="BC94" s="4"/>
      <c r="BD94" s="4"/>
      <c r="BE94" s="76">
        <f>J46</f>
        <v>68872</v>
      </c>
      <c r="BF94" s="4"/>
      <c r="BG94" s="91" t="s">
        <v>164</v>
      </c>
      <c r="BH94" s="4"/>
      <c r="BI94" s="4"/>
      <c r="BJ94" s="4"/>
      <c r="BK94" s="76">
        <f>BG90</f>
        <v>540342</v>
      </c>
      <c r="BL94" s="73"/>
      <c r="DI94" s="106"/>
      <c r="DJ94" s="106"/>
    </row>
    <row r="95" spans="1:114" s="6" customFormat="1" x14ac:dyDescent="0.3">
      <c r="A95" s="46"/>
      <c r="B95" s="83" t="s">
        <v>165</v>
      </c>
      <c r="C95" s="92"/>
      <c r="D95" s="93"/>
      <c r="E95" s="93"/>
      <c r="F95" s="93"/>
      <c r="G95" s="93"/>
      <c r="H95" s="93"/>
      <c r="I95" s="93"/>
      <c r="J95" s="93"/>
      <c r="K95" s="93"/>
      <c r="L95" s="32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  <c r="AD95" s="94">
        <v>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4">
        <v>0</v>
      </c>
      <c r="AN95" s="94">
        <v>0</v>
      </c>
      <c r="AO95" s="94">
        <v>0</v>
      </c>
      <c r="AP95" s="94">
        <v>0</v>
      </c>
      <c r="AQ95" s="94">
        <v>0</v>
      </c>
      <c r="AR95" s="94">
        <v>0</v>
      </c>
      <c r="AS95" s="94">
        <v>0</v>
      </c>
      <c r="AT95" s="94">
        <v>0</v>
      </c>
      <c r="AU95" s="94"/>
      <c r="AV95" s="94"/>
      <c r="AW95" s="94">
        <v>0</v>
      </c>
      <c r="AX95" s="33">
        <v>0</v>
      </c>
      <c r="AY95" s="33">
        <v>0</v>
      </c>
      <c r="AZ95" s="4"/>
      <c r="BA95" s="91" t="s">
        <v>166</v>
      </c>
      <c r="BB95" s="46"/>
      <c r="BC95" s="46"/>
      <c r="BD95" s="46"/>
      <c r="BE95" s="95">
        <f>I46</f>
        <v>1495</v>
      </c>
      <c r="BF95" s="46"/>
      <c r="BG95" s="91" t="s">
        <v>167</v>
      </c>
      <c r="BH95" s="4"/>
      <c r="BI95" s="4"/>
      <c r="BJ95" s="4"/>
      <c r="BK95" s="76">
        <f>BH90</f>
        <v>-51226</v>
      </c>
      <c r="BL95" s="73"/>
      <c r="DI95" s="106"/>
      <c r="DJ95" s="106"/>
    </row>
    <row r="96" spans="1:114" s="6" customFormat="1" x14ac:dyDescent="0.3">
      <c r="A96" s="4"/>
      <c r="B96" s="83" t="s">
        <v>168</v>
      </c>
      <c r="C96" s="32"/>
      <c r="D96" s="31"/>
      <c r="E96" s="31"/>
      <c r="F96" s="31"/>
      <c r="G96" s="31"/>
      <c r="H96" s="31"/>
      <c r="I96" s="31"/>
      <c r="J96" s="31"/>
      <c r="K96" s="31"/>
      <c r="L96" s="32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30">
        <v>0</v>
      </c>
      <c r="AQ96" s="30">
        <v>0</v>
      </c>
      <c r="AR96" s="30">
        <v>0</v>
      </c>
      <c r="AS96" s="30">
        <v>0</v>
      </c>
      <c r="AT96" s="30">
        <v>0</v>
      </c>
      <c r="AU96" s="30"/>
      <c r="AV96" s="30"/>
      <c r="AW96" s="30">
        <v>0</v>
      </c>
      <c r="AX96" s="33">
        <v>0</v>
      </c>
      <c r="AY96" s="33">
        <v>0</v>
      </c>
      <c r="AZ96" s="4"/>
      <c r="BA96" s="91" t="s">
        <v>169</v>
      </c>
      <c r="BB96" s="4"/>
      <c r="BC96" s="4"/>
      <c r="BD96" s="4"/>
      <c r="BE96" s="76">
        <f>H46+F46</f>
        <v>162055</v>
      </c>
      <c r="BF96" s="4"/>
      <c r="BG96" s="91" t="s">
        <v>170</v>
      </c>
      <c r="BH96" s="4"/>
      <c r="BI96" s="4"/>
      <c r="BJ96" s="4"/>
      <c r="BK96" s="76">
        <f>BI90</f>
        <v>0</v>
      </c>
      <c r="BL96" s="73"/>
      <c r="DI96" s="106"/>
      <c r="DJ96" s="106"/>
    </row>
    <row r="97" spans="1:114" s="6" customFormat="1" x14ac:dyDescent="0.3">
      <c r="A97" s="4"/>
      <c r="B97" s="83" t="s">
        <v>171</v>
      </c>
      <c r="C97" s="32"/>
      <c r="D97" s="31"/>
      <c r="E97" s="31"/>
      <c r="F97" s="31"/>
      <c r="G97" s="31"/>
      <c r="H97" s="31"/>
      <c r="I97" s="31"/>
      <c r="J97" s="31"/>
      <c r="K97" s="31"/>
      <c r="L97" s="32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>
        <v>0</v>
      </c>
      <c r="AU97" s="30"/>
      <c r="AV97" s="30"/>
      <c r="AW97" s="30">
        <v>0</v>
      </c>
      <c r="AX97" s="33">
        <v>0</v>
      </c>
      <c r="AY97" s="33">
        <v>0</v>
      </c>
      <c r="AZ97" s="4"/>
      <c r="BA97" s="91" t="s">
        <v>172</v>
      </c>
      <c r="BB97" s="4"/>
      <c r="BC97" s="4"/>
      <c r="BD97" s="4"/>
      <c r="BE97" s="76">
        <f>G46</f>
        <v>-42537</v>
      </c>
      <c r="BF97" s="4"/>
      <c r="BG97" s="91" t="s">
        <v>173</v>
      </c>
      <c r="BH97" s="4"/>
      <c r="BI97" s="4"/>
      <c r="BJ97" s="4"/>
      <c r="BK97" s="76">
        <f>AZ90</f>
        <v>911794</v>
      </c>
      <c r="BL97" s="73"/>
      <c r="DI97" s="106"/>
      <c r="DJ97" s="106"/>
    </row>
    <row r="98" spans="1:114" s="6" customFormat="1" ht="12" thickBot="1" x14ac:dyDescent="0.35">
      <c r="A98" s="4"/>
      <c r="B98" s="83" t="s">
        <v>174</v>
      </c>
      <c r="C98" s="96"/>
      <c r="D98" s="97"/>
      <c r="E98" s="97"/>
      <c r="F98" s="97"/>
      <c r="G98" s="97"/>
      <c r="H98" s="97"/>
      <c r="I98" s="97"/>
      <c r="J98" s="97"/>
      <c r="K98" s="97"/>
      <c r="L98" s="98">
        <v>482632</v>
      </c>
      <c r="M98" s="99">
        <v>70731</v>
      </c>
      <c r="N98" s="99">
        <v>33507</v>
      </c>
      <c r="O98" s="99">
        <v>18868</v>
      </c>
      <c r="P98" s="99">
        <v>53415</v>
      </c>
      <c r="Q98" s="99">
        <v>75518</v>
      </c>
      <c r="R98" s="99">
        <v>41780</v>
      </c>
      <c r="S98" s="99">
        <v>72</v>
      </c>
      <c r="T98" s="99">
        <v>18419</v>
      </c>
      <c r="U98" s="99">
        <v>28841</v>
      </c>
      <c r="V98" s="99">
        <v>50151</v>
      </c>
      <c r="W98" s="99">
        <v>4997</v>
      </c>
      <c r="X98" s="99">
        <v>3990</v>
      </c>
      <c r="Y98" s="99">
        <v>30214</v>
      </c>
      <c r="Z98" s="99">
        <v>5581</v>
      </c>
      <c r="AA98" s="99">
        <v>2500</v>
      </c>
      <c r="AB98" s="99">
        <v>36798</v>
      </c>
      <c r="AC98" s="99">
        <v>5539</v>
      </c>
      <c r="AD98" s="99">
        <v>33202</v>
      </c>
      <c r="AE98" s="99">
        <v>63175</v>
      </c>
      <c r="AF98" s="99">
        <v>73039</v>
      </c>
      <c r="AG98" s="99">
        <v>248217</v>
      </c>
      <c r="AH98" s="99">
        <v>141568</v>
      </c>
      <c r="AI98" s="99">
        <v>34458</v>
      </c>
      <c r="AJ98" s="99">
        <v>126432</v>
      </c>
      <c r="AK98" s="99">
        <v>59718</v>
      </c>
      <c r="AL98" s="99">
        <v>187130</v>
      </c>
      <c r="AM98" s="99">
        <v>174012</v>
      </c>
      <c r="AN98" s="99">
        <v>63018</v>
      </c>
      <c r="AO98" s="99">
        <v>161697</v>
      </c>
      <c r="AP98" s="99">
        <v>121617</v>
      </c>
      <c r="AQ98" s="99">
        <v>56921</v>
      </c>
      <c r="AR98" s="99">
        <v>18516</v>
      </c>
      <c r="AS98" s="99">
        <v>43120</v>
      </c>
      <c r="AT98" s="99">
        <v>4640</v>
      </c>
      <c r="AU98" s="99"/>
      <c r="AV98" s="99"/>
      <c r="AW98" s="99">
        <v>0</v>
      </c>
      <c r="AX98" s="100">
        <v>2574033</v>
      </c>
      <c r="AY98" s="100">
        <v>2574033</v>
      </c>
      <c r="AZ98" s="4"/>
      <c r="BA98" s="91"/>
      <c r="BB98" s="4"/>
      <c r="BC98" s="4"/>
      <c r="BD98" s="4"/>
      <c r="BE98" s="76"/>
      <c r="BF98" s="4"/>
      <c r="BG98" s="91" t="s">
        <v>175</v>
      </c>
      <c r="BH98" s="4"/>
      <c r="BI98" s="4"/>
      <c r="BJ98" s="4"/>
      <c r="BK98" s="76">
        <f>AZ46</f>
        <v>1180857</v>
      </c>
      <c r="BL98" s="73"/>
      <c r="DI98" s="106"/>
      <c r="DJ98" s="106"/>
    </row>
    <row r="99" spans="1:114" s="6" customFormat="1" ht="12.5" thickTop="1" thickBot="1" x14ac:dyDescent="0.35">
      <c r="A99" s="4"/>
      <c r="B99" s="101" t="s">
        <v>176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3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4">
        <v>0</v>
      </c>
      <c r="AT99" s="104">
        <v>0</v>
      </c>
      <c r="AU99" s="104"/>
      <c r="AV99" s="104"/>
      <c r="AW99" s="104">
        <v>0</v>
      </c>
      <c r="AX99" s="82">
        <v>0</v>
      </c>
      <c r="AY99" s="105">
        <v>0</v>
      </c>
      <c r="AZ99" s="4"/>
      <c r="BA99" s="8" t="s">
        <v>177</v>
      </c>
      <c r="BB99" s="9"/>
      <c r="BC99" s="9"/>
      <c r="BD99" s="9"/>
      <c r="BE99" s="105">
        <f>BE93+BE94+BE95+BE96+BE97</f>
        <v>2763918</v>
      </c>
      <c r="BF99" s="4"/>
      <c r="BG99" s="8" t="s">
        <v>177</v>
      </c>
      <c r="BH99" s="9"/>
      <c r="BI99" s="9"/>
      <c r="BJ99" s="9"/>
      <c r="BK99" s="105">
        <f>BK93+BK94+BK95+BK96+BK97-BK98</f>
        <v>2763918</v>
      </c>
      <c r="BL99" s="73"/>
      <c r="DI99" s="106"/>
      <c r="DJ99" s="106"/>
    </row>
    <row r="100" spans="1:114" ht="12" thickTop="1" x14ac:dyDescent="0.3"/>
    <row r="101" spans="1:114" x14ac:dyDescent="0.3">
      <c r="BF101" s="73"/>
    </row>
    <row r="102" spans="1:114" x14ac:dyDescent="0.3">
      <c r="BF102" s="2">
        <f>+BE99-BK99</f>
        <v>0</v>
      </c>
    </row>
    <row r="103" spans="1:114" x14ac:dyDescent="0.3">
      <c r="BH103" s="3"/>
    </row>
  </sheetData>
  <mergeCells count="2">
    <mergeCell ref="A5:B7"/>
    <mergeCell ref="A49:B51"/>
  </mergeCells>
  <conditionalFormatting sqref="BF102">
    <cfRule type="cellIs" dxfId="1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03"/>
  <sheetViews>
    <sheetView tabSelected="1" zoomScale="90" zoomScaleNormal="90" workbookViewId="0">
      <selection activeCell="B2" sqref="B2"/>
    </sheetView>
  </sheetViews>
  <sheetFormatPr baseColWidth="10" defaultColWidth="13.33203125" defaultRowHeight="11.5" x14ac:dyDescent="0.3"/>
  <cols>
    <col min="1" max="1" width="4.33203125" style="4" bestFit="1" customWidth="1"/>
    <col min="2" max="2" width="116.44140625" style="4" bestFit="1" customWidth="1"/>
    <col min="3" max="3" width="12.6640625" style="4" customWidth="1"/>
    <col min="4" max="10" width="11.33203125" style="4" customWidth="1"/>
    <col min="11" max="11" width="16" style="4" customWidth="1"/>
    <col min="12" max="51" width="14.77734375" style="4" customWidth="1"/>
    <col min="52" max="57" width="11.33203125" style="4" customWidth="1"/>
    <col min="58" max="58" width="16.6640625" style="4" bestFit="1" customWidth="1"/>
    <col min="59" max="60" width="11.33203125" style="4" customWidth="1"/>
    <col min="61" max="61" width="12.109375" style="4" customWidth="1"/>
    <col min="62" max="62" width="10.77734375" style="4" bestFit="1" customWidth="1"/>
    <col min="63" max="63" width="13.6640625" style="7" customWidth="1"/>
    <col min="64" max="64" width="21.109375" style="7" bestFit="1" customWidth="1"/>
    <col min="65" max="16384" width="13.33203125" style="4"/>
  </cols>
  <sheetData>
    <row r="1" spans="1:64" x14ac:dyDescent="0.3">
      <c r="G1" s="5" t="s">
        <v>0</v>
      </c>
      <c r="H1" s="5"/>
      <c r="N1" s="6" t="s">
        <v>1</v>
      </c>
      <c r="AN1" s="1"/>
    </row>
    <row r="2" spans="1:64" x14ac:dyDescent="0.3">
      <c r="N2" s="6" t="s">
        <v>2</v>
      </c>
    </row>
    <row r="3" spans="1:64" ht="12" thickBot="1" x14ac:dyDescent="0.35">
      <c r="C3" s="5" t="s">
        <v>3</v>
      </c>
      <c r="AY3" s="5"/>
      <c r="BE3" s="5"/>
    </row>
    <row r="4" spans="1:64" ht="12.5" thickTop="1" thickBot="1" x14ac:dyDescent="0.35">
      <c r="L4" s="8" t="s">
        <v>4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0"/>
      <c r="BJ4" s="7"/>
      <c r="BK4" s="4"/>
      <c r="BL4" s="4"/>
    </row>
    <row r="5" spans="1:64" ht="65.5" customHeight="1" thickTop="1" x14ac:dyDescent="0.3">
      <c r="A5" s="109" t="s">
        <v>5</v>
      </c>
      <c r="B5" s="110"/>
      <c r="C5" s="11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3" t="s">
        <v>13</v>
      </c>
      <c r="K5" s="14" t="s">
        <v>14</v>
      </c>
      <c r="L5" s="15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22</v>
      </c>
      <c r="T5" s="11" t="s">
        <v>23</v>
      </c>
      <c r="U5" s="11" t="s">
        <v>24</v>
      </c>
      <c r="V5" s="11" t="s">
        <v>25</v>
      </c>
      <c r="W5" s="11" t="s">
        <v>26</v>
      </c>
      <c r="X5" s="11" t="s">
        <v>27</v>
      </c>
      <c r="Y5" s="11" t="s">
        <v>28</v>
      </c>
      <c r="Z5" s="11" t="s">
        <v>29</v>
      </c>
      <c r="AA5" s="11" t="s">
        <v>30</v>
      </c>
      <c r="AB5" s="11" t="s">
        <v>31</v>
      </c>
      <c r="AC5" s="11" t="s">
        <v>32</v>
      </c>
      <c r="AD5" s="11" t="s">
        <v>33</v>
      </c>
      <c r="AE5" s="11" t="s">
        <v>34</v>
      </c>
      <c r="AF5" s="11" t="s">
        <v>35</v>
      </c>
      <c r="AG5" s="11" t="s">
        <v>36</v>
      </c>
      <c r="AH5" s="11" t="s">
        <v>37</v>
      </c>
      <c r="AI5" s="11" t="s">
        <v>38</v>
      </c>
      <c r="AJ5" s="11" t="s">
        <v>39</v>
      </c>
      <c r="AK5" s="11" t="s">
        <v>40</v>
      </c>
      <c r="AL5" s="11" t="s">
        <v>41</v>
      </c>
      <c r="AM5" s="11" t="s">
        <v>42</v>
      </c>
      <c r="AN5" s="11" t="s">
        <v>43</v>
      </c>
      <c r="AO5" s="11" t="s">
        <v>44</v>
      </c>
      <c r="AP5" s="11" t="s">
        <v>45</v>
      </c>
      <c r="AQ5" s="11" t="s">
        <v>46</v>
      </c>
      <c r="AR5" s="11" t="s">
        <v>47</v>
      </c>
      <c r="AS5" s="11" t="s">
        <v>48</v>
      </c>
      <c r="AT5" s="11" t="s">
        <v>49</v>
      </c>
      <c r="AU5" s="11" t="s">
        <v>50</v>
      </c>
      <c r="AV5" s="11" t="s">
        <v>51</v>
      </c>
      <c r="AW5" s="11" t="s">
        <v>52</v>
      </c>
      <c r="AX5" s="14" t="s">
        <v>53</v>
      </c>
      <c r="AY5" s="16" t="s">
        <v>54</v>
      </c>
      <c r="AZ5" s="17" t="s">
        <v>55</v>
      </c>
      <c r="BK5" s="4"/>
      <c r="BL5" s="4"/>
    </row>
    <row r="6" spans="1:64" ht="15" customHeight="1" x14ac:dyDescent="0.3">
      <c r="A6" s="111"/>
      <c r="B6" s="112"/>
      <c r="C6" s="18"/>
      <c r="D6" s="19"/>
      <c r="E6" s="19"/>
      <c r="F6" s="19"/>
      <c r="G6" s="19"/>
      <c r="H6" s="19"/>
      <c r="I6" s="19"/>
      <c r="J6" s="19"/>
      <c r="K6" s="19"/>
      <c r="L6" s="20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21"/>
      <c r="AY6" s="22"/>
      <c r="AZ6" s="23"/>
      <c r="BK6" s="4"/>
      <c r="BL6" s="4"/>
    </row>
    <row r="7" spans="1:64" ht="15" customHeight="1" thickBot="1" x14ac:dyDescent="0.35">
      <c r="A7" s="113"/>
      <c r="B7" s="114"/>
      <c r="C7" s="24"/>
      <c r="D7" s="25" t="s">
        <v>56</v>
      </c>
      <c r="E7" s="25" t="s">
        <v>57</v>
      </c>
      <c r="F7" s="25" t="s">
        <v>58</v>
      </c>
      <c r="G7" s="25" t="s">
        <v>59</v>
      </c>
      <c r="H7" s="25" t="s">
        <v>60</v>
      </c>
      <c r="I7" s="25" t="s">
        <v>61</v>
      </c>
      <c r="J7" s="25" t="s">
        <v>62</v>
      </c>
      <c r="K7" s="25"/>
      <c r="L7" s="26" t="s">
        <v>63</v>
      </c>
      <c r="M7" s="24" t="s">
        <v>64</v>
      </c>
      <c r="N7" s="24" t="s">
        <v>65</v>
      </c>
      <c r="O7" s="24" t="s">
        <v>66</v>
      </c>
      <c r="P7" s="24" t="s">
        <v>67</v>
      </c>
      <c r="Q7" s="24" t="s">
        <v>68</v>
      </c>
      <c r="R7" s="24" t="s">
        <v>69</v>
      </c>
      <c r="S7" s="24" t="s">
        <v>70</v>
      </c>
      <c r="T7" s="24" t="s">
        <v>71</v>
      </c>
      <c r="U7" s="24" t="s">
        <v>72</v>
      </c>
      <c r="V7" s="24" t="s">
        <v>73</v>
      </c>
      <c r="W7" s="24" t="s">
        <v>74</v>
      </c>
      <c r="X7" s="24" t="s">
        <v>75</v>
      </c>
      <c r="Y7" s="24" t="s">
        <v>76</v>
      </c>
      <c r="Z7" s="24" t="s">
        <v>77</v>
      </c>
      <c r="AA7" s="24" t="s">
        <v>78</v>
      </c>
      <c r="AB7" s="24" t="s">
        <v>79</v>
      </c>
      <c r="AC7" s="24" t="s">
        <v>80</v>
      </c>
      <c r="AD7" s="24" t="s">
        <v>81</v>
      </c>
      <c r="AE7" s="24" t="s">
        <v>82</v>
      </c>
      <c r="AF7" s="24" t="s">
        <v>83</v>
      </c>
      <c r="AG7" s="24" t="s">
        <v>84</v>
      </c>
      <c r="AH7" s="24" t="s">
        <v>85</v>
      </c>
      <c r="AI7" s="24" t="s">
        <v>86</v>
      </c>
      <c r="AJ7" s="24" t="s">
        <v>87</v>
      </c>
      <c r="AK7" s="24" t="s">
        <v>88</v>
      </c>
      <c r="AL7" s="24" t="s">
        <v>89</v>
      </c>
      <c r="AM7" s="24" t="s">
        <v>90</v>
      </c>
      <c r="AN7" s="24" t="s">
        <v>91</v>
      </c>
      <c r="AO7" s="24" t="s">
        <v>92</v>
      </c>
      <c r="AP7" s="24" t="s">
        <v>93</v>
      </c>
      <c r="AQ7" s="24" t="s">
        <v>94</v>
      </c>
      <c r="AR7" s="24" t="s">
        <v>95</v>
      </c>
      <c r="AS7" s="24" t="s">
        <v>96</v>
      </c>
      <c r="AT7" s="24" t="s">
        <v>97</v>
      </c>
      <c r="AU7" s="24" t="s">
        <v>98</v>
      </c>
      <c r="AV7" s="24" t="s">
        <v>99</v>
      </c>
      <c r="AW7" s="24" t="s">
        <v>100</v>
      </c>
      <c r="AX7" s="27"/>
      <c r="AY7" s="22"/>
      <c r="AZ7" s="23"/>
      <c r="BK7" s="4"/>
      <c r="BL7" s="4"/>
    </row>
    <row r="8" spans="1:64" ht="15" customHeight="1" thickTop="1" x14ac:dyDescent="0.3">
      <c r="A8" s="28" t="s">
        <v>63</v>
      </c>
      <c r="B8" s="29" t="s">
        <v>101</v>
      </c>
      <c r="C8" s="30">
        <v>843316</v>
      </c>
      <c r="D8" s="30">
        <v>70347</v>
      </c>
      <c r="E8" s="31">
        <v>31185</v>
      </c>
      <c r="F8" s="31">
        <v>1132</v>
      </c>
      <c r="G8" s="31">
        <v>0</v>
      </c>
      <c r="H8" s="31">
        <v>0</v>
      </c>
      <c r="I8" s="31">
        <v>0</v>
      </c>
      <c r="J8" s="31">
        <v>897</v>
      </c>
      <c r="K8" s="31">
        <v>739864</v>
      </c>
      <c r="L8" s="32">
        <v>720762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0</v>
      </c>
      <c r="AT8" s="30">
        <v>0</v>
      </c>
      <c r="AU8" s="30"/>
      <c r="AV8" s="30"/>
      <c r="AW8" s="30">
        <v>0</v>
      </c>
      <c r="AX8" s="33">
        <v>720762</v>
      </c>
      <c r="AY8" s="34"/>
      <c r="AZ8" s="33">
        <v>19058</v>
      </c>
      <c r="BK8" s="4"/>
      <c r="BL8" s="4"/>
    </row>
    <row r="9" spans="1:64" ht="15" customHeight="1" x14ac:dyDescent="0.3">
      <c r="A9" s="35" t="s">
        <v>64</v>
      </c>
      <c r="B9" s="36" t="s">
        <v>102</v>
      </c>
      <c r="C9" s="30">
        <v>151511</v>
      </c>
      <c r="D9" s="30">
        <v>13758</v>
      </c>
      <c r="E9" s="31">
        <v>1812</v>
      </c>
      <c r="F9" s="31">
        <v>4</v>
      </c>
      <c r="G9" s="31">
        <v>0</v>
      </c>
      <c r="H9" s="31">
        <v>0</v>
      </c>
      <c r="I9" s="31">
        <v>0</v>
      </c>
      <c r="J9" s="31">
        <v>73</v>
      </c>
      <c r="K9" s="31">
        <v>135859</v>
      </c>
      <c r="L9" s="32">
        <v>0</v>
      </c>
      <c r="M9" s="30">
        <v>132254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/>
      <c r="AV9" s="30"/>
      <c r="AW9" s="30">
        <v>0</v>
      </c>
      <c r="AX9" s="33">
        <v>132254</v>
      </c>
      <c r="AY9" s="37"/>
      <c r="AZ9" s="33">
        <v>3617</v>
      </c>
      <c r="BK9" s="4"/>
      <c r="BL9" s="4"/>
    </row>
    <row r="10" spans="1:64" ht="15" customHeight="1" x14ac:dyDescent="0.3">
      <c r="A10" s="35" t="s">
        <v>65</v>
      </c>
      <c r="B10" s="36" t="s">
        <v>103</v>
      </c>
      <c r="C10" s="30">
        <v>45457</v>
      </c>
      <c r="D10" s="30">
        <v>4626</v>
      </c>
      <c r="E10" s="31">
        <v>1385</v>
      </c>
      <c r="F10" s="31">
        <v>43</v>
      </c>
      <c r="G10" s="31">
        <v>0</v>
      </c>
      <c r="H10" s="31">
        <v>0</v>
      </c>
      <c r="I10" s="31">
        <v>0</v>
      </c>
      <c r="J10" s="31">
        <v>35</v>
      </c>
      <c r="K10" s="31">
        <v>39373</v>
      </c>
      <c r="L10" s="32">
        <v>0</v>
      </c>
      <c r="M10" s="30">
        <v>0</v>
      </c>
      <c r="N10" s="30">
        <v>38718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/>
      <c r="AV10" s="30"/>
      <c r="AW10" s="30">
        <v>0</v>
      </c>
      <c r="AX10" s="33">
        <v>38718</v>
      </c>
      <c r="AY10" s="37"/>
      <c r="AZ10" s="33">
        <v>660</v>
      </c>
      <c r="BK10" s="4"/>
      <c r="BL10" s="4"/>
    </row>
    <row r="11" spans="1:64" ht="15" customHeight="1" x14ac:dyDescent="0.3">
      <c r="A11" s="35" t="s">
        <v>66</v>
      </c>
      <c r="B11" s="36" t="s">
        <v>104</v>
      </c>
      <c r="C11" s="30">
        <v>26888</v>
      </c>
      <c r="D11" s="30">
        <v>2823</v>
      </c>
      <c r="E11" s="31">
        <v>842</v>
      </c>
      <c r="F11" s="31">
        <v>173</v>
      </c>
      <c r="G11" s="31">
        <v>0</v>
      </c>
      <c r="H11" s="31">
        <v>0</v>
      </c>
      <c r="I11" s="31">
        <v>0</v>
      </c>
      <c r="J11" s="31">
        <v>100</v>
      </c>
      <c r="K11" s="31">
        <v>22948</v>
      </c>
      <c r="L11" s="32">
        <v>0</v>
      </c>
      <c r="M11" s="30">
        <v>0</v>
      </c>
      <c r="N11" s="30">
        <v>0</v>
      </c>
      <c r="O11" s="30">
        <v>21789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/>
      <c r="AV11" s="30"/>
      <c r="AW11" s="30">
        <v>0</v>
      </c>
      <c r="AX11" s="33">
        <v>21789</v>
      </c>
      <c r="AY11" s="37"/>
      <c r="AZ11" s="33">
        <v>1132</v>
      </c>
      <c r="BK11" s="4"/>
      <c r="BL11" s="4"/>
    </row>
    <row r="12" spans="1:64" ht="15" customHeight="1" x14ac:dyDescent="0.3">
      <c r="A12" s="35" t="s">
        <v>67</v>
      </c>
      <c r="B12" s="36" t="s">
        <v>105</v>
      </c>
      <c r="C12" s="30">
        <v>99686</v>
      </c>
      <c r="D12" s="30">
        <v>4887</v>
      </c>
      <c r="E12" s="31">
        <v>2458</v>
      </c>
      <c r="F12" s="31">
        <v>1100</v>
      </c>
      <c r="G12" s="31">
        <v>0</v>
      </c>
      <c r="H12" s="31">
        <v>0</v>
      </c>
      <c r="I12" s="31">
        <v>0</v>
      </c>
      <c r="J12" s="31">
        <v>173</v>
      </c>
      <c r="K12" s="31">
        <v>91547</v>
      </c>
      <c r="L12" s="32">
        <v>0</v>
      </c>
      <c r="M12" s="30">
        <v>0</v>
      </c>
      <c r="N12" s="30">
        <v>0</v>
      </c>
      <c r="O12" s="30">
        <v>0</v>
      </c>
      <c r="P12" s="30">
        <v>79328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5197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/>
      <c r="AV12" s="30"/>
      <c r="AW12" s="30">
        <v>0</v>
      </c>
      <c r="AX12" s="33">
        <v>84546</v>
      </c>
      <c r="AY12" s="37"/>
      <c r="AZ12" s="33">
        <v>8146</v>
      </c>
      <c r="BK12" s="4"/>
      <c r="BL12" s="4"/>
    </row>
    <row r="13" spans="1:64" ht="15" customHeight="1" x14ac:dyDescent="0.3">
      <c r="A13" s="35" t="s">
        <v>68</v>
      </c>
      <c r="B13" s="36" t="s">
        <v>106</v>
      </c>
      <c r="C13" s="30">
        <v>676288</v>
      </c>
      <c r="D13" s="30">
        <v>64161</v>
      </c>
      <c r="E13" s="31">
        <v>16108</v>
      </c>
      <c r="F13" s="31">
        <v>19417</v>
      </c>
      <c r="G13" s="31">
        <v>0</v>
      </c>
      <c r="H13" s="31">
        <v>1441</v>
      </c>
      <c r="I13" s="31">
        <v>35</v>
      </c>
      <c r="J13" s="31">
        <v>11758</v>
      </c>
      <c r="K13" s="31">
        <v>563745</v>
      </c>
      <c r="L13" s="32">
        <v>0</v>
      </c>
      <c r="M13" s="30">
        <v>0</v>
      </c>
      <c r="N13" s="30">
        <v>0</v>
      </c>
      <c r="O13" s="30">
        <v>0</v>
      </c>
      <c r="P13" s="30">
        <v>0</v>
      </c>
      <c r="Q13" s="30">
        <v>462614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/>
      <c r="AV13" s="30"/>
      <c r="AW13" s="30">
        <v>0</v>
      </c>
      <c r="AX13" s="33">
        <v>462614</v>
      </c>
      <c r="AY13" s="37"/>
      <c r="AZ13" s="33">
        <v>101722</v>
      </c>
      <c r="BK13" s="4"/>
      <c r="BL13" s="4"/>
    </row>
    <row r="14" spans="1:64" ht="15" customHeight="1" x14ac:dyDescent="0.3">
      <c r="A14" s="35" t="s">
        <v>69</v>
      </c>
      <c r="B14" s="36" t="s">
        <v>107</v>
      </c>
      <c r="C14" s="30">
        <v>147975</v>
      </c>
      <c r="D14" s="30">
        <v>10999</v>
      </c>
      <c r="E14" s="31">
        <v>1041</v>
      </c>
      <c r="F14" s="31">
        <v>8535</v>
      </c>
      <c r="G14" s="31">
        <v>0</v>
      </c>
      <c r="H14" s="31">
        <v>5350</v>
      </c>
      <c r="I14" s="31">
        <v>23</v>
      </c>
      <c r="J14" s="31">
        <v>3650</v>
      </c>
      <c r="K14" s="31">
        <v>117751</v>
      </c>
      <c r="L14" s="32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108458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/>
      <c r="AV14" s="30"/>
      <c r="AW14" s="30">
        <v>0</v>
      </c>
      <c r="AX14" s="33">
        <v>108458</v>
      </c>
      <c r="AY14" s="37"/>
      <c r="AZ14" s="33">
        <v>9299</v>
      </c>
      <c r="BK14" s="4"/>
      <c r="BL14" s="4"/>
    </row>
    <row r="15" spans="1:64" ht="15" customHeight="1" x14ac:dyDescent="0.3">
      <c r="A15" s="35" t="s">
        <v>70</v>
      </c>
      <c r="B15" s="36" t="s">
        <v>108</v>
      </c>
      <c r="C15" s="30">
        <v>14593</v>
      </c>
      <c r="D15" s="30">
        <v>700</v>
      </c>
      <c r="E15" s="31">
        <v>171</v>
      </c>
      <c r="F15" s="31">
        <v>2669</v>
      </c>
      <c r="G15" s="31">
        <v>0</v>
      </c>
      <c r="H15" s="31">
        <v>1965</v>
      </c>
      <c r="I15" s="31">
        <v>7</v>
      </c>
      <c r="J15" s="31">
        <v>1169</v>
      </c>
      <c r="K15" s="31">
        <v>7844</v>
      </c>
      <c r="L15" s="32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84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/>
      <c r="AV15" s="30"/>
      <c r="AW15" s="30">
        <v>0</v>
      </c>
      <c r="AX15" s="33">
        <v>84</v>
      </c>
      <c r="AY15" s="37"/>
      <c r="AZ15" s="33">
        <v>7760</v>
      </c>
      <c r="BK15" s="4"/>
      <c r="BL15" s="4"/>
    </row>
    <row r="16" spans="1:64" ht="15" customHeight="1" x14ac:dyDescent="0.3">
      <c r="A16" s="35" t="s">
        <v>71</v>
      </c>
      <c r="B16" s="36" t="s">
        <v>109</v>
      </c>
      <c r="C16" s="30">
        <v>259958</v>
      </c>
      <c r="D16" s="30">
        <v>57668</v>
      </c>
      <c r="E16" s="31">
        <v>1190</v>
      </c>
      <c r="F16" s="31">
        <v>14526</v>
      </c>
      <c r="G16" s="31">
        <v>0</v>
      </c>
      <c r="H16" s="31">
        <v>0</v>
      </c>
      <c r="I16" s="31">
        <v>24</v>
      </c>
      <c r="J16" s="31">
        <v>11510</v>
      </c>
      <c r="K16" s="31">
        <v>174789</v>
      </c>
      <c r="L16" s="32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87208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/>
      <c r="AV16" s="30"/>
      <c r="AW16" s="30">
        <v>0</v>
      </c>
      <c r="AX16" s="33">
        <v>87208</v>
      </c>
      <c r="AY16" s="37"/>
      <c r="AZ16" s="33">
        <v>87584</v>
      </c>
      <c r="BK16" s="4"/>
      <c r="BL16" s="4"/>
    </row>
    <row r="17" spans="1:64" ht="15" customHeight="1" x14ac:dyDescent="0.3">
      <c r="A17" s="35" t="s">
        <v>72</v>
      </c>
      <c r="B17" s="36" t="s">
        <v>110</v>
      </c>
      <c r="C17" s="30">
        <v>147081</v>
      </c>
      <c r="D17" s="30">
        <v>17940</v>
      </c>
      <c r="E17" s="31">
        <v>3784</v>
      </c>
      <c r="F17" s="31">
        <v>1382</v>
      </c>
      <c r="G17" s="31">
        <v>0</v>
      </c>
      <c r="H17" s="31">
        <v>0</v>
      </c>
      <c r="I17" s="31">
        <v>4</v>
      </c>
      <c r="J17" s="31">
        <v>2024</v>
      </c>
      <c r="K17" s="31">
        <v>121981</v>
      </c>
      <c r="L17" s="32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107616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/>
      <c r="AV17" s="30"/>
      <c r="AW17" s="30">
        <v>0</v>
      </c>
      <c r="AX17" s="33">
        <v>107616</v>
      </c>
      <c r="AY17" s="37"/>
      <c r="AZ17" s="33">
        <v>14437</v>
      </c>
      <c r="BK17" s="4"/>
      <c r="BL17" s="4"/>
    </row>
    <row r="18" spans="1:64" ht="15" customHeight="1" x14ac:dyDescent="0.3">
      <c r="A18" s="35" t="s">
        <v>73</v>
      </c>
      <c r="B18" s="36" t="s">
        <v>111</v>
      </c>
      <c r="C18" s="30">
        <v>684668</v>
      </c>
      <c r="D18" s="30">
        <v>86324</v>
      </c>
      <c r="E18" s="31">
        <v>14145</v>
      </c>
      <c r="F18" s="31">
        <v>24359</v>
      </c>
      <c r="G18" s="31">
        <v>-22980</v>
      </c>
      <c r="H18" s="31">
        <v>23622</v>
      </c>
      <c r="I18" s="31">
        <v>419</v>
      </c>
      <c r="J18" s="31">
        <v>17070</v>
      </c>
      <c r="K18" s="31">
        <v>545929</v>
      </c>
      <c r="L18" s="32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166110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/>
      <c r="AV18" s="30"/>
      <c r="AW18" s="30">
        <v>0</v>
      </c>
      <c r="AX18" s="33">
        <v>166110</v>
      </c>
      <c r="AY18" s="37"/>
      <c r="AZ18" s="33">
        <v>379557</v>
      </c>
      <c r="BK18" s="4"/>
      <c r="BL18" s="4"/>
    </row>
    <row r="19" spans="1:64" ht="15" customHeight="1" x14ac:dyDescent="0.3">
      <c r="A19" s="35" t="s">
        <v>74</v>
      </c>
      <c r="B19" s="36" t="s">
        <v>112</v>
      </c>
      <c r="C19" s="30">
        <v>67617</v>
      </c>
      <c r="D19" s="30">
        <v>13094</v>
      </c>
      <c r="E19" s="31">
        <v>1258</v>
      </c>
      <c r="F19" s="31">
        <v>25</v>
      </c>
      <c r="G19" s="31">
        <v>0</v>
      </c>
      <c r="H19" s="31">
        <v>0</v>
      </c>
      <c r="I19" s="31">
        <v>1</v>
      </c>
      <c r="J19" s="31">
        <v>699</v>
      </c>
      <c r="K19" s="31">
        <v>52451</v>
      </c>
      <c r="L19" s="32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9715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/>
      <c r="AV19" s="30"/>
      <c r="AW19" s="30">
        <v>0</v>
      </c>
      <c r="AX19" s="33">
        <v>9715</v>
      </c>
      <c r="AY19" s="37"/>
      <c r="AZ19" s="33">
        <v>42746</v>
      </c>
      <c r="BK19" s="4"/>
      <c r="BL19" s="4"/>
    </row>
    <row r="20" spans="1:64" ht="15" customHeight="1" x14ac:dyDescent="0.3">
      <c r="A20" s="35" t="s">
        <v>75</v>
      </c>
      <c r="B20" s="36" t="s">
        <v>113</v>
      </c>
      <c r="C20" s="30">
        <v>84964</v>
      </c>
      <c r="D20" s="30">
        <v>4140</v>
      </c>
      <c r="E20" s="31">
        <v>1470</v>
      </c>
      <c r="F20" s="31">
        <v>4754</v>
      </c>
      <c r="G20" s="31">
        <v>0</v>
      </c>
      <c r="H20" s="31">
        <v>0</v>
      </c>
      <c r="I20" s="31">
        <v>6</v>
      </c>
      <c r="J20" s="31">
        <v>1901</v>
      </c>
      <c r="K20" s="31">
        <v>72551</v>
      </c>
      <c r="L20" s="32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51373</v>
      </c>
      <c r="Y20" s="30">
        <v>5045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/>
      <c r="AV20" s="30"/>
      <c r="AW20" s="30">
        <v>0</v>
      </c>
      <c r="AX20" s="33">
        <v>56567</v>
      </c>
      <c r="AY20" s="37"/>
      <c r="AZ20" s="33">
        <v>15937</v>
      </c>
      <c r="BK20" s="4"/>
      <c r="BL20" s="4"/>
    </row>
    <row r="21" spans="1:64" ht="15" customHeight="1" x14ac:dyDescent="0.3">
      <c r="A21" s="35" t="s">
        <v>76</v>
      </c>
      <c r="B21" s="36" t="s">
        <v>114</v>
      </c>
      <c r="C21" s="30">
        <v>232682</v>
      </c>
      <c r="D21" s="30">
        <v>6718</v>
      </c>
      <c r="E21" s="31">
        <v>2291</v>
      </c>
      <c r="F21" s="31">
        <v>13192</v>
      </c>
      <c r="G21" s="31">
        <v>0</v>
      </c>
      <c r="H21" s="31">
        <v>0</v>
      </c>
      <c r="I21" s="31">
        <v>2</v>
      </c>
      <c r="J21" s="31">
        <v>3063</v>
      </c>
      <c r="K21" s="31">
        <v>207294</v>
      </c>
      <c r="L21" s="32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161348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/>
      <c r="AV21" s="30"/>
      <c r="AW21" s="30">
        <v>0</v>
      </c>
      <c r="AX21" s="33">
        <v>161348</v>
      </c>
      <c r="AY21" s="37"/>
      <c r="AZ21" s="33">
        <v>46271</v>
      </c>
      <c r="BK21" s="4"/>
      <c r="BL21" s="4"/>
    </row>
    <row r="22" spans="1:64" ht="15" customHeight="1" x14ac:dyDescent="0.3">
      <c r="A22" s="35" t="s">
        <v>77</v>
      </c>
      <c r="B22" s="36" t="s">
        <v>115</v>
      </c>
      <c r="C22" s="30">
        <v>163574</v>
      </c>
      <c r="D22" s="30">
        <v>12774</v>
      </c>
      <c r="E22" s="31">
        <v>3880</v>
      </c>
      <c r="F22" s="31">
        <v>4450</v>
      </c>
      <c r="G22" s="31">
        <v>0</v>
      </c>
      <c r="H22" s="31">
        <v>0</v>
      </c>
      <c r="I22" s="31">
        <v>955</v>
      </c>
      <c r="J22" s="31">
        <v>3492</v>
      </c>
      <c r="K22" s="31">
        <v>137985</v>
      </c>
      <c r="L22" s="32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51660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/>
      <c r="AV22" s="30"/>
      <c r="AW22" s="30">
        <v>0</v>
      </c>
      <c r="AX22" s="33">
        <v>51660</v>
      </c>
      <c r="AY22" s="37"/>
      <c r="AZ22" s="33">
        <v>84730</v>
      </c>
      <c r="BK22" s="4"/>
      <c r="BL22" s="4"/>
    </row>
    <row r="23" spans="1:64" ht="15" customHeight="1" x14ac:dyDescent="0.3">
      <c r="A23" s="35" t="s">
        <v>78</v>
      </c>
      <c r="B23" s="36" t="s">
        <v>116</v>
      </c>
      <c r="C23" s="30">
        <v>249233</v>
      </c>
      <c r="D23" s="30">
        <v>22453</v>
      </c>
      <c r="E23" s="31">
        <v>1242</v>
      </c>
      <c r="F23" s="31">
        <v>7836</v>
      </c>
      <c r="G23" s="31">
        <v>0</v>
      </c>
      <c r="H23" s="31">
        <v>65</v>
      </c>
      <c r="I23" s="31">
        <v>71</v>
      </c>
      <c r="J23" s="31">
        <v>12426</v>
      </c>
      <c r="K23" s="31">
        <v>205115</v>
      </c>
      <c r="L23" s="32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13517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/>
      <c r="AV23" s="30"/>
      <c r="AW23" s="30">
        <v>0</v>
      </c>
      <c r="AX23" s="33">
        <v>13517</v>
      </c>
      <c r="AY23" s="37"/>
      <c r="AZ23" s="33">
        <v>191595</v>
      </c>
      <c r="BK23" s="4"/>
      <c r="BL23" s="4"/>
    </row>
    <row r="24" spans="1:64" ht="15" customHeight="1" x14ac:dyDescent="0.3">
      <c r="A24" s="35" t="s">
        <v>79</v>
      </c>
      <c r="B24" s="36" t="s">
        <v>117</v>
      </c>
      <c r="C24" s="30">
        <v>106758</v>
      </c>
      <c r="D24" s="30">
        <v>7880</v>
      </c>
      <c r="E24" s="31">
        <v>840</v>
      </c>
      <c r="F24" s="31">
        <v>1979</v>
      </c>
      <c r="G24" s="31">
        <v>0</v>
      </c>
      <c r="H24" s="31">
        <v>0</v>
      </c>
      <c r="I24" s="31">
        <v>1</v>
      </c>
      <c r="J24" s="31">
        <v>614</v>
      </c>
      <c r="K24" s="31">
        <v>95418</v>
      </c>
      <c r="L24" s="32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90501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/>
      <c r="AV24" s="30"/>
      <c r="AW24" s="30">
        <v>0</v>
      </c>
      <c r="AX24" s="33">
        <v>90501</v>
      </c>
      <c r="AY24" s="37"/>
      <c r="AZ24" s="33">
        <v>4877</v>
      </c>
      <c r="BK24" s="4"/>
      <c r="BL24" s="4"/>
    </row>
    <row r="25" spans="1:64" ht="15" customHeight="1" x14ac:dyDescent="0.3">
      <c r="A25" s="35" t="s">
        <v>80</v>
      </c>
      <c r="B25" s="36" t="s">
        <v>118</v>
      </c>
      <c r="C25" s="30">
        <v>65241</v>
      </c>
      <c r="D25" s="30">
        <v>0</v>
      </c>
      <c r="E25" s="31">
        <v>0</v>
      </c>
      <c r="F25" s="31">
        <v>1393</v>
      </c>
      <c r="G25" s="31">
        <v>0</v>
      </c>
      <c r="H25" s="31">
        <v>0</v>
      </c>
      <c r="I25" s="31">
        <v>6</v>
      </c>
      <c r="J25" s="31">
        <v>60</v>
      </c>
      <c r="K25" s="31">
        <v>63782</v>
      </c>
      <c r="L25" s="32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57795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/>
      <c r="AV25" s="30"/>
      <c r="AW25" s="30">
        <v>0</v>
      </c>
      <c r="AX25" s="33">
        <v>57795</v>
      </c>
      <c r="AY25" s="37"/>
      <c r="AZ25" s="33">
        <v>5988</v>
      </c>
      <c r="BK25" s="4"/>
      <c r="BL25" s="4"/>
    </row>
    <row r="26" spans="1:64" ht="15" customHeight="1" x14ac:dyDescent="0.3">
      <c r="A26" s="35" t="s">
        <v>81</v>
      </c>
      <c r="B26" s="36" t="s">
        <v>119</v>
      </c>
      <c r="C26" s="30">
        <v>210577</v>
      </c>
      <c r="D26" s="30">
        <v>0</v>
      </c>
      <c r="E26" s="31">
        <v>0</v>
      </c>
      <c r="F26" s="31">
        <v>5252</v>
      </c>
      <c r="G26" s="31">
        <v>0</v>
      </c>
      <c r="H26" s="31">
        <v>0</v>
      </c>
      <c r="I26" s="31">
        <v>0</v>
      </c>
      <c r="J26" s="31">
        <v>10</v>
      </c>
      <c r="K26" s="31">
        <v>205311</v>
      </c>
      <c r="L26" s="32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127572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/>
      <c r="AV26" s="30"/>
      <c r="AW26" s="30">
        <v>0</v>
      </c>
      <c r="AX26" s="33">
        <v>127572</v>
      </c>
      <c r="AY26" s="37"/>
      <c r="AZ26" s="33">
        <v>77761</v>
      </c>
      <c r="BK26" s="4"/>
      <c r="BL26" s="4"/>
    </row>
    <row r="27" spans="1:64" ht="15" customHeight="1" x14ac:dyDescent="0.3">
      <c r="A27" s="35" t="s">
        <v>82</v>
      </c>
      <c r="B27" s="36" t="s">
        <v>120</v>
      </c>
      <c r="C27" s="30">
        <v>69879</v>
      </c>
      <c r="D27" s="30">
        <v>0</v>
      </c>
      <c r="E27" s="31">
        <v>0</v>
      </c>
      <c r="F27" s="31">
        <v>172</v>
      </c>
      <c r="G27" s="31">
        <v>0</v>
      </c>
      <c r="H27" s="31">
        <v>0</v>
      </c>
      <c r="I27" s="31">
        <v>0</v>
      </c>
      <c r="J27" s="31">
        <v>0</v>
      </c>
      <c r="K27" s="31">
        <v>69705</v>
      </c>
      <c r="L27" s="32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69705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/>
      <c r="AV27" s="30"/>
      <c r="AW27" s="30">
        <v>0</v>
      </c>
      <c r="AX27" s="33">
        <v>69705</v>
      </c>
      <c r="AY27" s="37"/>
      <c r="AZ27" s="33">
        <v>0</v>
      </c>
      <c r="BK27" s="4"/>
      <c r="BL27" s="4"/>
    </row>
    <row r="28" spans="1:64" ht="15" customHeight="1" x14ac:dyDescent="0.3">
      <c r="A28" s="35" t="s">
        <v>83</v>
      </c>
      <c r="B28" s="36" t="s">
        <v>121</v>
      </c>
      <c r="C28" s="30">
        <v>313719</v>
      </c>
      <c r="D28" s="30">
        <v>0</v>
      </c>
      <c r="E28" s="31">
        <v>0</v>
      </c>
      <c r="F28" s="31">
        <v>1408</v>
      </c>
      <c r="G28" s="31">
        <v>0</v>
      </c>
      <c r="H28" s="31">
        <v>0</v>
      </c>
      <c r="I28" s="31">
        <v>0</v>
      </c>
      <c r="J28" s="31">
        <v>0</v>
      </c>
      <c r="K28" s="31">
        <v>312295</v>
      </c>
      <c r="L28" s="32">
        <v>0</v>
      </c>
      <c r="M28" s="30">
        <v>0</v>
      </c>
      <c r="N28" s="30">
        <v>25</v>
      </c>
      <c r="O28" s="30">
        <v>0</v>
      </c>
      <c r="P28" s="30">
        <v>0</v>
      </c>
      <c r="Q28" s="30">
        <v>245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3</v>
      </c>
      <c r="AA28" s="30">
        <v>0</v>
      </c>
      <c r="AB28" s="30">
        <v>0</v>
      </c>
      <c r="AC28" s="30">
        <v>20</v>
      </c>
      <c r="AD28" s="30">
        <v>6559</v>
      </c>
      <c r="AE28" s="30">
        <v>544</v>
      </c>
      <c r="AF28" s="30">
        <v>298429</v>
      </c>
      <c r="AG28" s="30">
        <v>304</v>
      </c>
      <c r="AH28" s="30">
        <v>266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4</v>
      </c>
      <c r="AQ28" s="30">
        <v>0</v>
      </c>
      <c r="AR28" s="30">
        <v>0</v>
      </c>
      <c r="AS28" s="30">
        <v>0</v>
      </c>
      <c r="AT28" s="30">
        <v>0</v>
      </c>
      <c r="AU28" s="30"/>
      <c r="AV28" s="30"/>
      <c r="AW28" s="30">
        <v>0</v>
      </c>
      <c r="AX28" s="33">
        <v>306398</v>
      </c>
      <c r="AY28" s="37"/>
      <c r="AZ28" s="33">
        <v>5897</v>
      </c>
      <c r="BK28" s="4"/>
      <c r="BL28" s="4"/>
    </row>
    <row r="29" spans="1:64" ht="15" customHeight="1" x14ac:dyDescent="0.3">
      <c r="A29" s="35" t="s">
        <v>84</v>
      </c>
      <c r="B29" s="36" t="s">
        <v>122</v>
      </c>
      <c r="C29" s="30">
        <v>31779</v>
      </c>
      <c r="D29" s="30">
        <v>-401295</v>
      </c>
      <c r="E29" s="31">
        <v>0</v>
      </c>
      <c r="F29" s="31">
        <v>23</v>
      </c>
      <c r="G29" s="31">
        <v>0</v>
      </c>
      <c r="H29" s="31">
        <v>0</v>
      </c>
      <c r="I29" s="31">
        <v>0</v>
      </c>
      <c r="J29" s="31">
        <v>0</v>
      </c>
      <c r="K29" s="31">
        <v>433719</v>
      </c>
      <c r="L29" s="32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433719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/>
      <c r="AV29" s="30"/>
      <c r="AW29" s="30">
        <v>0</v>
      </c>
      <c r="AX29" s="33">
        <v>433719</v>
      </c>
      <c r="AY29" s="37"/>
      <c r="AZ29" s="33">
        <v>0</v>
      </c>
      <c r="BK29" s="4"/>
      <c r="BL29" s="4"/>
    </row>
    <row r="30" spans="1:64" ht="15" customHeight="1" x14ac:dyDescent="0.3">
      <c r="A30" s="35" t="s">
        <v>85</v>
      </c>
      <c r="B30" s="36" t="s">
        <v>123</v>
      </c>
      <c r="C30" s="30">
        <v>348344</v>
      </c>
      <c r="D30" s="30">
        <v>0</v>
      </c>
      <c r="E30" s="31">
        <v>-85102</v>
      </c>
      <c r="F30" s="31">
        <v>0</v>
      </c>
      <c r="G30" s="31">
        <v>0</v>
      </c>
      <c r="H30" s="31">
        <v>0</v>
      </c>
      <c r="I30" s="31">
        <v>0</v>
      </c>
      <c r="J30" s="31">
        <v>1</v>
      </c>
      <c r="K30" s="31">
        <v>433326</v>
      </c>
      <c r="L30" s="32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2792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2874</v>
      </c>
      <c r="AH30" s="30">
        <v>402436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/>
      <c r="AV30" s="30"/>
      <c r="AW30" s="30">
        <v>0</v>
      </c>
      <c r="AX30" s="33">
        <v>408115</v>
      </c>
      <c r="AY30" s="37"/>
      <c r="AZ30" s="33">
        <v>26080</v>
      </c>
      <c r="BK30" s="4"/>
      <c r="BL30" s="4"/>
    </row>
    <row r="31" spans="1:64" ht="15" customHeight="1" x14ac:dyDescent="0.3">
      <c r="A31" s="35" t="s">
        <v>86</v>
      </c>
      <c r="B31" s="36" t="s">
        <v>124</v>
      </c>
      <c r="C31" s="30">
        <v>373254</v>
      </c>
      <c r="D31" s="30">
        <v>0</v>
      </c>
      <c r="E31" s="31">
        <v>0</v>
      </c>
      <c r="F31" s="31">
        <v>583</v>
      </c>
      <c r="G31" s="31">
        <v>0</v>
      </c>
      <c r="H31" s="31">
        <v>0</v>
      </c>
      <c r="I31" s="31">
        <v>0</v>
      </c>
      <c r="J31" s="31">
        <v>0</v>
      </c>
      <c r="K31" s="31">
        <v>372671</v>
      </c>
      <c r="L31" s="32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372671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/>
      <c r="AV31" s="30"/>
      <c r="AW31" s="30">
        <v>0</v>
      </c>
      <c r="AX31" s="33">
        <v>372671</v>
      </c>
      <c r="AY31" s="37"/>
      <c r="AZ31" s="33">
        <v>0</v>
      </c>
      <c r="BK31" s="4"/>
      <c r="BL31" s="4"/>
    </row>
    <row r="32" spans="1:64" ht="15" customHeight="1" x14ac:dyDescent="0.3">
      <c r="A32" s="35" t="s">
        <v>87</v>
      </c>
      <c r="B32" s="36" t="s">
        <v>125</v>
      </c>
      <c r="C32" s="30">
        <v>298881</v>
      </c>
      <c r="D32" s="30">
        <v>3</v>
      </c>
      <c r="E32" s="31">
        <v>0</v>
      </c>
      <c r="F32" s="31">
        <v>20569</v>
      </c>
      <c r="G32" s="31">
        <v>0</v>
      </c>
      <c r="H32" s="31">
        <v>0</v>
      </c>
      <c r="I32" s="31">
        <v>2</v>
      </c>
      <c r="J32" s="31">
        <v>25</v>
      </c>
      <c r="K32" s="31">
        <v>278363</v>
      </c>
      <c r="L32" s="32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261183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/>
      <c r="AV32" s="30"/>
      <c r="AW32" s="30">
        <v>0</v>
      </c>
      <c r="AX32" s="33">
        <v>261183</v>
      </c>
      <c r="AY32" s="37"/>
      <c r="AZ32" s="33">
        <v>17090</v>
      </c>
      <c r="BK32" s="4"/>
      <c r="BL32" s="4"/>
    </row>
    <row r="33" spans="1:64" ht="15" customHeight="1" x14ac:dyDescent="0.3">
      <c r="A33" s="35" t="s">
        <v>88</v>
      </c>
      <c r="B33" s="36" t="s">
        <v>126</v>
      </c>
      <c r="C33" s="30">
        <v>117094</v>
      </c>
      <c r="D33" s="30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117094</v>
      </c>
      <c r="L33" s="32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2569</v>
      </c>
      <c r="AI33" s="30">
        <v>0</v>
      </c>
      <c r="AJ33" s="30">
        <v>0</v>
      </c>
      <c r="AK33" s="30">
        <v>104554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/>
      <c r="AV33" s="30"/>
      <c r="AW33" s="30">
        <v>0</v>
      </c>
      <c r="AX33" s="33">
        <v>107094</v>
      </c>
      <c r="AY33" s="37"/>
      <c r="AZ33" s="33">
        <v>10355</v>
      </c>
      <c r="BK33" s="4"/>
      <c r="BL33" s="4"/>
    </row>
    <row r="34" spans="1:64" ht="15" customHeight="1" x14ac:dyDescent="0.3">
      <c r="A34" s="35" t="s">
        <v>89</v>
      </c>
      <c r="B34" s="36" t="s">
        <v>127</v>
      </c>
      <c r="C34" s="30">
        <v>226596</v>
      </c>
      <c r="D34" s="30">
        <v>0</v>
      </c>
      <c r="E34" s="31">
        <v>0</v>
      </c>
      <c r="F34" s="31">
        <v>42</v>
      </c>
      <c r="G34" s="31">
        <v>0</v>
      </c>
      <c r="H34" s="31">
        <v>0</v>
      </c>
      <c r="I34" s="31">
        <v>0</v>
      </c>
      <c r="J34" s="31">
        <v>0</v>
      </c>
      <c r="K34" s="31">
        <v>226554</v>
      </c>
      <c r="L34" s="32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1992</v>
      </c>
      <c r="AI34" s="30">
        <v>0</v>
      </c>
      <c r="AJ34" s="30">
        <v>0</v>
      </c>
      <c r="AK34" s="30">
        <v>2368</v>
      </c>
      <c r="AL34" s="30">
        <v>222403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/>
      <c r="AV34" s="30"/>
      <c r="AW34" s="30">
        <v>0</v>
      </c>
      <c r="AX34" s="33">
        <v>226554</v>
      </c>
      <c r="AY34" s="37"/>
      <c r="AZ34" s="33">
        <v>0</v>
      </c>
      <c r="BK34" s="4"/>
      <c r="BL34" s="4"/>
    </row>
    <row r="35" spans="1:64" ht="15" customHeight="1" x14ac:dyDescent="0.3">
      <c r="A35" s="35" t="s">
        <v>90</v>
      </c>
      <c r="B35" s="36" t="s">
        <v>128</v>
      </c>
      <c r="C35" s="30">
        <v>429375</v>
      </c>
      <c r="D35" s="30">
        <v>0</v>
      </c>
      <c r="E35" s="31">
        <v>0</v>
      </c>
      <c r="F35" s="31">
        <v>195</v>
      </c>
      <c r="G35" s="31">
        <v>0</v>
      </c>
      <c r="H35" s="31">
        <v>0</v>
      </c>
      <c r="I35" s="31">
        <v>0</v>
      </c>
      <c r="J35" s="31">
        <v>0</v>
      </c>
      <c r="K35" s="31">
        <v>429170</v>
      </c>
      <c r="L35" s="32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233</v>
      </c>
      <c r="AL35" s="30">
        <v>0</v>
      </c>
      <c r="AM35" s="30">
        <v>424168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/>
      <c r="AV35" s="30"/>
      <c r="AW35" s="30">
        <v>0</v>
      </c>
      <c r="AX35" s="33">
        <v>424416</v>
      </c>
      <c r="AY35" s="37"/>
      <c r="AZ35" s="33">
        <v>4653</v>
      </c>
      <c r="BK35" s="4"/>
      <c r="BL35" s="4"/>
    </row>
    <row r="36" spans="1:64" ht="15" customHeight="1" x14ac:dyDescent="0.3">
      <c r="A36" s="35" t="s">
        <v>91</v>
      </c>
      <c r="B36" s="36" t="s">
        <v>129</v>
      </c>
      <c r="C36" s="30">
        <v>134314</v>
      </c>
      <c r="D36" s="30">
        <v>0</v>
      </c>
      <c r="E36" s="31">
        <v>0</v>
      </c>
      <c r="F36" s="31">
        <v>8</v>
      </c>
      <c r="G36" s="31">
        <v>0</v>
      </c>
      <c r="H36" s="31">
        <v>0</v>
      </c>
      <c r="I36" s="31">
        <v>0</v>
      </c>
      <c r="J36" s="31">
        <v>0</v>
      </c>
      <c r="K36" s="31">
        <v>134306</v>
      </c>
      <c r="L36" s="32">
        <v>0</v>
      </c>
      <c r="M36" s="30">
        <v>0</v>
      </c>
      <c r="N36" s="30">
        <v>0</v>
      </c>
      <c r="O36" s="30">
        <v>0</v>
      </c>
      <c r="P36" s="30">
        <v>2873</v>
      </c>
      <c r="Q36" s="30">
        <v>0</v>
      </c>
      <c r="R36" s="30">
        <v>1527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7897</v>
      </c>
      <c r="AE36" s="30">
        <v>2031</v>
      </c>
      <c r="AF36" s="30">
        <v>2229</v>
      </c>
      <c r="AG36" s="30">
        <v>0</v>
      </c>
      <c r="AH36" s="30">
        <v>2071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115652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/>
      <c r="AV36" s="30"/>
      <c r="AW36" s="30">
        <v>0</v>
      </c>
      <c r="AX36" s="33">
        <v>134306</v>
      </c>
      <c r="AY36" s="37"/>
      <c r="AZ36" s="33">
        <v>0</v>
      </c>
      <c r="BK36" s="4"/>
      <c r="BL36" s="4"/>
    </row>
    <row r="37" spans="1:64" ht="15" customHeight="1" x14ac:dyDescent="0.3">
      <c r="A37" s="35" t="s">
        <v>92</v>
      </c>
      <c r="B37" s="36" t="s">
        <v>130</v>
      </c>
      <c r="C37" s="30">
        <v>213311</v>
      </c>
      <c r="D37" s="30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213311</v>
      </c>
      <c r="L37" s="32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213311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/>
      <c r="AV37" s="30"/>
      <c r="AW37" s="30">
        <v>0</v>
      </c>
      <c r="AX37" s="33">
        <v>213311</v>
      </c>
      <c r="AY37" s="37"/>
      <c r="AZ37" s="33">
        <v>0</v>
      </c>
      <c r="BK37" s="4"/>
      <c r="BL37" s="4"/>
    </row>
    <row r="38" spans="1:64" ht="15" customHeight="1" x14ac:dyDescent="0.3">
      <c r="A38" s="35" t="s">
        <v>93</v>
      </c>
      <c r="B38" s="36" t="s">
        <v>131</v>
      </c>
      <c r="C38" s="30">
        <v>166305</v>
      </c>
      <c r="D38" s="30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166305</v>
      </c>
      <c r="L38" s="32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166305</v>
      </c>
      <c r="AQ38" s="30">
        <v>0</v>
      </c>
      <c r="AR38" s="30">
        <v>0</v>
      </c>
      <c r="AS38" s="30">
        <v>0</v>
      </c>
      <c r="AT38" s="30">
        <v>0</v>
      </c>
      <c r="AU38" s="30"/>
      <c r="AV38" s="30"/>
      <c r="AW38" s="30">
        <v>0</v>
      </c>
      <c r="AX38" s="33">
        <v>166305</v>
      </c>
      <c r="AY38" s="37"/>
      <c r="AZ38" s="33">
        <v>0</v>
      </c>
      <c r="BK38" s="4"/>
      <c r="BL38" s="4"/>
    </row>
    <row r="39" spans="1:64" ht="15" customHeight="1" x14ac:dyDescent="0.3">
      <c r="A39" s="35" t="s">
        <v>94</v>
      </c>
      <c r="B39" s="36" t="s">
        <v>132</v>
      </c>
      <c r="C39" s="30">
        <v>92106</v>
      </c>
      <c r="D39" s="30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92106</v>
      </c>
      <c r="L39" s="32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92106</v>
      </c>
      <c r="AR39" s="30">
        <v>0</v>
      </c>
      <c r="AS39" s="30">
        <v>0</v>
      </c>
      <c r="AT39" s="30">
        <v>0</v>
      </c>
      <c r="AU39" s="30"/>
      <c r="AV39" s="30"/>
      <c r="AW39" s="30">
        <v>0</v>
      </c>
      <c r="AX39" s="33">
        <v>92106</v>
      </c>
      <c r="AY39" s="37"/>
      <c r="AZ39" s="33">
        <v>0</v>
      </c>
      <c r="BK39" s="4"/>
      <c r="BL39" s="4"/>
    </row>
    <row r="40" spans="1:64" ht="15" customHeight="1" x14ac:dyDescent="0.3">
      <c r="A40" s="35" t="s">
        <v>95</v>
      </c>
      <c r="B40" s="36" t="s">
        <v>133</v>
      </c>
      <c r="C40" s="30">
        <v>25523</v>
      </c>
      <c r="D40" s="30">
        <v>0</v>
      </c>
      <c r="E40" s="31">
        <v>0</v>
      </c>
      <c r="F40" s="31">
        <v>108</v>
      </c>
      <c r="G40" s="31">
        <v>0</v>
      </c>
      <c r="H40" s="31">
        <v>162</v>
      </c>
      <c r="I40" s="31">
        <v>0</v>
      </c>
      <c r="J40" s="31">
        <v>6</v>
      </c>
      <c r="K40" s="31">
        <v>25234</v>
      </c>
      <c r="L40" s="32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25214</v>
      </c>
      <c r="AS40" s="30">
        <v>0</v>
      </c>
      <c r="AT40" s="30">
        <v>0</v>
      </c>
      <c r="AU40" s="30"/>
      <c r="AV40" s="30"/>
      <c r="AW40" s="30">
        <v>0</v>
      </c>
      <c r="AX40" s="33">
        <v>25214</v>
      </c>
      <c r="AY40" s="37"/>
      <c r="AZ40" s="33">
        <v>30</v>
      </c>
      <c r="BK40" s="4"/>
      <c r="BL40" s="4"/>
    </row>
    <row r="41" spans="1:64" ht="15" customHeight="1" x14ac:dyDescent="0.3">
      <c r="A41" s="35" t="s">
        <v>96</v>
      </c>
      <c r="B41" s="36" t="s">
        <v>134</v>
      </c>
      <c r="C41" s="30">
        <v>88599</v>
      </c>
      <c r="D41" s="30">
        <v>0</v>
      </c>
      <c r="E41" s="31">
        <v>0</v>
      </c>
      <c r="F41" s="31">
        <v>3913</v>
      </c>
      <c r="G41" s="31">
        <v>0</v>
      </c>
      <c r="H41" s="31">
        <v>0</v>
      </c>
      <c r="I41" s="31">
        <v>0</v>
      </c>
      <c r="J41" s="31">
        <v>0</v>
      </c>
      <c r="K41" s="31">
        <v>84740</v>
      </c>
      <c r="L41" s="32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84740</v>
      </c>
      <c r="AT41" s="30">
        <v>0</v>
      </c>
      <c r="AU41" s="30"/>
      <c r="AV41" s="30"/>
      <c r="AW41" s="30">
        <v>0</v>
      </c>
      <c r="AX41" s="33">
        <v>84740</v>
      </c>
      <c r="AY41" s="37"/>
      <c r="AZ41" s="33">
        <v>0</v>
      </c>
      <c r="BK41" s="4"/>
      <c r="BL41" s="4"/>
    </row>
    <row r="42" spans="1:64" ht="15" customHeight="1" x14ac:dyDescent="0.3">
      <c r="A42" s="35" t="s">
        <v>97</v>
      </c>
      <c r="B42" s="36" t="s">
        <v>135</v>
      </c>
      <c r="C42" s="30">
        <v>6079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6079</v>
      </c>
      <c r="L42" s="32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6079</v>
      </c>
      <c r="AU42" s="30"/>
      <c r="AV42" s="30"/>
      <c r="AW42" s="30">
        <v>0</v>
      </c>
      <c r="AX42" s="33">
        <v>6079</v>
      </c>
      <c r="AY42" s="37"/>
      <c r="AZ42" s="33">
        <v>0</v>
      </c>
      <c r="BK42" s="4"/>
      <c r="BL42" s="4"/>
    </row>
    <row r="43" spans="1:64" ht="15" customHeight="1" x14ac:dyDescent="0.3">
      <c r="A43" s="35" t="s">
        <v>98</v>
      </c>
      <c r="B43" s="36" t="s">
        <v>136</v>
      </c>
      <c r="C43" s="30">
        <v>0</v>
      </c>
      <c r="D43" s="30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2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/>
      <c r="AV43" s="30"/>
      <c r="AW43" s="30">
        <v>0</v>
      </c>
      <c r="AX43" s="33">
        <v>0</v>
      </c>
      <c r="AY43" s="37"/>
      <c r="AZ43" s="33">
        <v>0</v>
      </c>
      <c r="BK43" s="4"/>
      <c r="BL43" s="4"/>
    </row>
    <row r="44" spans="1:64" ht="15" customHeight="1" x14ac:dyDescent="0.3">
      <c r="A44" s="35" t="s">
        <v>99</v>
      </c>
      <c r="B44" s="36" t="s">
        <v>51</v>
      </c>
      <c r="C44" s="30">
        <v>4231</v>
      </c>
      <c r="D44" s="30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4231</v>
      </c>
      <c r="L44" s="32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/>
      <c r="AV44" s="30"/>
      <c r="AW44" s="30">
        <v>0</v>
      </c>
      <c r="AX44" s="33">
        <v>0</v>
      </c>
      <c r="AY44" s="37"/>
      <c r="AZ44" s="33">
        <v>4231</v>
      </c>
      <c r="BK44" s="4"/>
      <c r="BL44" s="4"/>
    </row>
    <row r="45" spans="1:64" ht="15" customHeight="1" thickBot="1" x14ac:dyDescent="0.35">
      <c r="A45" s="38" t="s">
        <v>100</v>
      </c>
      <c r="B45" s="39" t="s">
        <v>137</v>
      </c>
      <c r="C45" s="30">
        <v>0</v>
      </c>
      <c r="D45" s="30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2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/>
      <c r="AV45" s="30"/>
      <c r="AW45" s="30">
        <v>0</v>
      </c>
      <c r="AX45" s="33">
        <v>0</v>
      </c>
      <c r="AY45" s="37"/>
      <c r="AZ45" s="33">
        <v>0</v>
      </c>
      <c r="BK45" s="4"/>
      <c r="BL45" s="4"/>
    </row>
    <row r="46" spans="1:64" s="46" customFormat="1" ht="21.75" customHeight="1" thickTop="1" thickBot="1" x14ac:dyDescent="0.35">
      <c r="A46" s="40"/>
      <c r="B46" s="41">
        <v>0</v>
      </c>
      <c r="C46" s="42">
        <v>7212247</v>
      </c>
      <c r="D46" s="42">
        <v>0</v>
      </c>
      <c r="E46" s="42">
        <v>0</v>
      </c>
      <c r="F46" s="42">
        <v>139616</v>
      </c>
      <c r="G46" s="42">
        <v>-22980</v>
      </c>
      <c r="H46" s="42">
        <v>32577</v>
      </c>
      <c r="I46" s="42">
        <v>1498</v>
      </c>
      <c r="J46" s="42">
        <v>72550</v>
      </c>
      <c r="K46" s="43">
        <v>6997078</v>
      </c>
      <c r="L46" s="44">
        <v>720762</v>
      </c>
      <c r="M46" s="44">
        <v>132254</v>
      </c>
      <c r="N46" s="44">
        <v>38743</v>
      </c>
      <c r="O46" s="44">
        <v>21789</v>
      </c>
      <c r="P46" s="44">
        <v>82092</v>
      </c>
      <c r="Q46" s="44">
        <v>462860</v>
      </c>
      <c r="R46" s="44">
        <v>109980</v>
      </c>
      <c r="S46" s="44">
        <v>84</v>
      </c>
      <c r="T46" s="44">
        <v>87208</v>
      </c>
      <c r="U46" s="44">
        <v>107616</v>
      </c>
      <c r="V46" s="44">
        <v>166110</v>
      </c>
      <c r="W46" s="44">
        <v>9715</v>
      </c>
      <c r="X46" s="44">
        <v>51373</v>
      </c>
      <c r="Y46" s="44">
        <v>174403</v>
      </c>
      <c r="Z46" s="44">
        <v>51663</v>
      </c>
      <c r="AA46" s="44">
        <v>13517</v>
      </c>
      <c r="AB46" s="44">
        <v>90501</v>
      </c>
      <c r="AC46" s="44">
        <v>57814</v>
      </c>
      <c r="AD46" s="44">
        <v>141930</v>
      </c>
      <c r="AE46" s="44">
        <v>72230</v>
      </c>
      <c r="AF46" s="44">
        <v>300658</v>
      </c>
      <c r="AG46" s="44">
        <v>436915</v>
      </c>
      <c r="AH46" s="44">
        <v>408941</v>
      </c>
      <c r="AI46" s="44">
        <v>372671</v>
      </c>
      <c r="AJ46" s="44">
        <v>261183</v>
      </c>
      <c r="AK46" s="44">
        <v>106881</v>
      </c>
      <c r="AL46" s="44">
        <v>222403</v>
      </c>
      <c r="AM46" s="44">
        <v>424168</v>
      </c>
      <c r="AN46" s="44">
        <v>115652</v>
      </c>
      <c r="AO46" s="44">
        <v>213311</v>
      </c>
      <c r="AP46" s="44">
        <v>166310</v>
      </c>
      <c r="AQ46" s="44">
        <v>92106</v>
      </c>
      <c r="AR46" s="44">
        <v>25214</v>
      </c>
      <c r="AS46" s="44">
        <v>84740</v>
      </c>
      <c r="AT46" s="44">
        <v>6079</v>
      </c>
      <c r="AU46" s="44"/>
      <c r="AV46" s="44"/>
      <c r="AW46" s="44">
        <v>0</v>
      </c>
      <c r="AX46" s="44">
        <v>5828213</v>
      </c>
      <c r="AY46" s="45">
        <v>0</v>
      </c>
      <c r="AZ46" s="43">
        <v>1172596</v>
      </c>
      <c r="BA46" s="4"/>
      <c r="BB46" s="4"/>
      <c r="BC46" s="4"/>
      <c r="BD46" s="4"/>
      <c r="BE46" s="4"/>
      <c r="BF46" s="4"/>
      <c r="BG46" s="4"/>
      <c r="BH46" s="4"/>
      <c r="BI46" s="4"/>
    </row>
    <row r="47" spans="1:64" s="46" customFormat="1" ht="21.75" customHeight="1" thickTop="1" thickBot="1" x14ac:dyDescent="0.3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8"/>
      <c r="BH47" s="48"/>
    </row>
    <row r="48" spans="1:64" ht="12.5" thickTop="1" thickBot="1" x14ac:dyDescent="0.35">
      <c r="L48" s="8" t="s">
        <v>138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10"/>
      <c r="BJ48" s="7"/>
      <c r="BK48" s="4"/>
      <c r="BL48" s="4"/>
    </row>
    <row r="49" spans="1:64" ht="116" thickTop="1" thickBot="1" x14ac:dyDescent="0.35">
      <c r="A49" s="109" t="s">
        <v>139</v>
      </c>
      <c r="B49" s="110"/>
      <c r="C49" s="12" t="s">
        <v>140</v>
      </c>
      <c r="D49" s="12" t="s">
        <v>7</v>
      </c>
      <c r="E49" s="12" t="s">
        <v>8</v>
      </c>
      <c r="F49" s="12" t="s">
        <v>9</v>
      </c>
      <c r="G49" s="12" t="s">
        <v>10</v>
      </c>
      <c r="H49" s="12" t="s">
        <v>11</v>
      </c>
      <c r="I49" s="12" t="s">
        <v>12</v>
      </c>
      <c r="J49" s="13" t="s">
        <v>13</v>
      </c>
      <c r="K49" s="14" t="s">
        <v>14</v>
      </c>
      <c r="L49" s="15" t="s">
        <v>15</v>
      </c>
      <c r="M49" s="11" t="s">
        <v>16</v>
      </c>
      <c r="N49" s="11" t="s">
        <v>17</v>
      </c>
      <c r="O49" s="11" t="s">
        <v>18</v>
      </c>
      <c r="P49" s="11" t="s">
        <v>19</v>
      </c>
      <c r="Q49" s="11" t="s">
        <v>20</v>
      </c>
      <c r="R49" s="11" t="s">
        <v>21</v>
      </c>
      <c r="S49" s="11" t="s">
        <v>22</v>
      </c>
      <c r="T49" s="11" t="s">
        <v>23</v>
      </c>
      <c r="U49" s="11" t="s">
        <v>24</v>
      </c>
      <c r="V49" s="11" t="s">
        <v>25</v>
      </c>
      <c r="W49" s="11" t="s">
        <v>26</v>
      </c>
      <c r="X49" s="11" t="s">
        <v>27</v>
      </c>
      <c r="Y49" s="11" t="s">
        <v>28</v>
      </c>
      <c r="Z49" s="11" t="s">
        <v>29</v>
      </c>
      <c r="AA49" s="11" t="s">
        <v>30</v>
      </c>
      <c r="AB49" s="11" t="s">
        <v>31</v>
      </c>
      <c r="AC49" s="11" t="s">
        <v>32</v>
      </c>
      <c r="AD49" s="11" t="s">
        <v>33</v>
      </c>
      <c r="AE49" s="11" t="s">
        <v>34</v>
      </c>
      <c r="AF49" s="11" t="s">
        <v>35</v>
      </c>
      <c r="AG49" s="11" t="s">
        <v>36</v>
      </c>
      <c r="AH49" s="11" t="s">
        <v>37</v>
      </c>
      <c r="AI49" s="11" t="s">
        <v>38</v>
      </c>
      <c r="AJ49" s="11" t="s">
        <v>39</v>
      </c>
      <c r="AK49" s="11" t="s">
        <v>40</v>
      </c>
      <c r="AL49" s="11" t="s">
        <v>41</v>
      </c>
      <c r="AM49" s="11" t="s">
        <v>42</v>
      </c>
      <c r="AN49" s="11" t="s">
        <v>43</v>
      </c>
      <c r="AO49" s="11" t="s">
        <v>44</v>
      </c>
      <c r="AP49" s="11" t="s">
        <v>45</v>
      </c>
      <c r="AQ49" s="11" t="s">
        <v>46</v>
      </c>
      <c r="AR49" s="11" t="s">
        <v>47</v>
      </c>
      <c r="AS49" s="11" t="s">
        <v>48</v>
      </c>
      <c r="AT49" s="11" t="s">
        <v>49</v>
      </c>
      <c r="AU49" s="11" t="s">
        <v>50</v>
      </c>
      <c r="AV49" s="11" t="s">
        <v>51</v>
      </c>
      <c r="AW49" s="11" t="s">
        <v>52</v>
      </c>
      <c r="AX49" s="14" t="s">
        <v>53</v>
      </c>
      <c r="AY49" s="17" t="s">
        <v>141</v>
      </c>
      <c r="AZ49" s="16" t="s">
        <v>142</v>
      </c>
      <c r="BA49" s="49" t="s">
        <v>143</v>
      </c>
      <c r="BB49" s="50"/>
      <c r="BC49" s="51"/>
      <c r="BD49" s="52"/>
      <c r="BE49" s="52"/>
      <c r="BF49" s="52"/>
      <c r="BG49" s="53" t="s">
        <v>144</v>
      </c>
      <c r="BH49" s="12" t="s">
        <v>145</v>
      </c>
      <c r="BI49" s="14" t="s">
        <v>146</v>
      </c>
      <c r="BK49" s="4"/>
      <c r="BL49" s="4"/>
    </row>
    <row r="50" spans="1:64" ht="15" customHeight="1" thickTop="1" x14ac:dyDescent="0.3">
      <c r="A50" s="111"/>
      <c r="B50" s="112"/>
      <c r="C50" s="18"/>
      <c r="D50" s="19"/>
      <c r="E50" s="19"/>
      <c r="F50" s="19"/>
      <c r="G50" s="19"/>
      <c r="H50" s="19"/>
      <c r="I50" s="19"/>
      <c r="J50" s="19"/>
      <c r="K50" s="19"/>
      <c r="L50" s="20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54"/>
      <c r="AY50" s="55"/>
      <c r="AZ50" s="56"/>
      <c r="BA50" s="57" t="s">
        <v>147</v>
      </c>
      <c r="BB50" s="58" t="s">
        <v>148</v>
      </c>
      <c r="BC50" s="59"/>
      <c r="BD50" s="60"/>
      <c r="BE50" s="61" t="s">
        <v>149</v>
      </c>
      <c r="BF50" s="62" t="s">
        <v>150</v>
      </c>
      <c r="BG50" s="19"/>
      <c r="BH50" s="63"/>
      <c r="BI50" s="21"/>
      <c r="BK50" s="4"/>
      <c r="BL50" s="4"/>
    </row>
    <row r="51" spans="1:64" ht="15" customHeight="1" thickBot="1" x14ac:dyDescent="0.35">
      <c r="A51" s="113"/>
      <c r="B51" s="114"/>
      <c r="C51" s="24"/>
      <c r="D51" s="25"/>
      <c r="E51" s="25"/>
      <c r="F51" s="25"/>
      <c r="G51" s="25"/>
      <c r="H51" s="25"/>
      <c r="I51" s="25"/>
      <c r="J51" s="25"/>
      <c r="K51" s="25"/>
      <c r="L51" s="26" t="s">
        <v>63</v>
      </c>
      <c r="M51" s="24" t="s">
        <v>64</v>
      </c>
      <c r="N51" s="24" t="s">
        <v>65</v>
      </c>
      <c r="O51" s="24" t="s">
        <v>66</v>
      </c>
      <c r="P51" s="24" t="s">
        <v>67</v>
      </c>
      <c r="Q51" s="24" t="s">
        <v>68</v>
      </c>
      <c r="R51" s="24" t="s">
        <v>69</v>
      </c>
      <c r="S51" s="24" t="s">
        <v>70</v>
      </c>
      <c r="T51" s="24" t="s">
        <v>71</v>
      </c>
      <c r="U51" s="24" t="s">
        <v>72</v>
      </c>
      <c r="V51" s="24" t="s">
        <v>73</v>
      </c>
      <c r="W51" s="24" t="s">
        <v>74</v>
      </c>
      <c r="X51" s="24" t="s">
        <v>75</v>
      </c>
      <c r="Y51" s="24" t="s">
        <v>76</v>
      </c>
      <c r="Z51" s="24" t="s">
        <v>77</v>
      </c>
      <c r="AA51" s="24" t="s">
        <v>78</v>
      </c>
      <c r="AB51" s="24" t="s">
        <v>79</v>
      </c>
      <c r="AC51" s="24" t="s">
        <v>80</v>
      </c>
      <c r="AD51" s="24" t="s">
        <v>81</v>
      </c>
      <c r="AE51" s="24" t="s">
        <v>82</v>
      </c>
      <c r="AF51" s="24" t="s">
        <v>83</v>
      </c>
      <c r="AG51" s="24" t="s">
        <v>84</v>
      </c>
      <c r="AH51" s="24" t="s">
        <v>85</v>
      </c>
      <c r="AI51" s="24" t="s">
        <v>86</v>
      </c>
      <c r="AJ51" s="24" t="s">
        <v>87</v>
      </c>
      <c r="AK51" s="24" t="s">
        <v>88</v>
      </c>
      <c r="AL51" s="24" t="s">
        <v>89</v>
      </c>
      <c r="AM51" s="24" t="s">
        <v>90</v>
      </c>
      <c r="AN51" s="24" t="s">
        <v>91</v>
      </c>
      <c r="AO51" s="24" t="s">
        <v>92</v>
      </c>
      <c r="AP51" s="24" t="s">
        <v>93</v>
      </c>
      <c r="AQ51" s="24" t="s">
        <v>94</v>
      </c>
      <c r="AR51" s="24" t="s">
        <v>95</v>
      </c>
      <c r="AS51" s="24" t="s">
        <v>96</v>
      </c>
      <c r="AT51" s="24" t="s">
        <v>97</v>
      </c>
      <c r="AU51" s="24" t="s">
        <v>98</v>
      </c>
      <c r="AV51" s="24" t="s">
        <v>99</v>
      </c>
      <c r="AW51" s="24" t="s">
        <v>100</v>
      </c>
      <c r="AX51" s="64"/>
      <c r="AY51" s="65"/>
      <c r="AZ51" s="66"/>
      <c r="BA51" s="67" t="s">
        <v>151</v>
      </c>
      <c r="BB51" s="68" t="s">
        <v>152</v>
      </c>
      <c r="BC51" s="69" t="s">
        <v>153</v>
      </c>
      <c r="BD51" s="70" t="s">
        <v>154</v>
      </c>
      <c r="BE51" s="71" t="s">
        <v>155</v>
      </c>
      <c r="BF51" s="71"/>
      <c r="BG51" s="66"/>
      <c r="BH51" s="72"/>
      <c r="BI51" s="65"/>
      <c r="BK51" s="73">
        <f t="shared" ref="BK51:BK74" si="0">+C7-C51</f>
        <v>0</v>
      </c>
      <c r="BL51" s="4"/>
    </row>
    <row r="52" spans="1:64" ht="12" thickTop="1" x14ac:dyDescent="0.3">
      <c r="A52" s="35" t="s">
        <v>63</v>
      </c>
      <c r="B52" s="74" t="s">
        <v>101</v>
      </c>
      <c r="C52" s="30">
        <v>843316</v>
      </c>
      <c r="D52" s="30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2">
        <v>167221</v>
      </c>
      <c r="M52" s="30">
        <v>37781</v>
      </c>
      <c r="N52" s="30">
        <v>288</v>
      </c>
      <c r="O52" s="30">
        <v>0</v>
      </c>
      <c r="P52" s="30">
        <v>0</v>
      </c>
      <c r="Q52" s="30">
        <v>160225</v>
      </c>
      <c r="R52" s="30">
        <v>6297</v>
      </c>
      <c r="S52" s="30">
        <v>0</v>
      </c>
      <c r="T52" s="30">
        <v>462</v>
      </c>
      <c r="U52" s="30">
        <v>0</v>
      </c>
      <c r="V52" s="30">
        <v>142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47312</v>
      </c>
      <c r="AJ52" s="30">
        <v>0</v>
      </c>
      <c r="AK52" s="30">
        <v>0</v>
      </c>
      <c r="AL52" s="30">
        <v>0</v>
      </c>
      <c r="AM52" s="30">
        <v>3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0"/>
      <c r="AV52" s="30"/>
      <c r="AW52" s="30">
        <v>0</v>
      </c>
      <c r="AX52" s="75">
        <v>420061</v>
      </c>
      <c r="AY52" s="55"/>
      <c r="AZ52" s="33">
        <v>56209</v>
      </c>
      <c r="BA52" s="76">
        <v>371810</v>
      </c>
      <c r="BB52" s="32">
        <v>371810</v>
      </c>
      <c r="BC52" s="73">
        <v>152708</v>
      </c>
      <c r="BD52" s="31">
        <v>218689</v>
      </c>
      <c r="BE52" s="77">
        <v>0</v>
      </c>
      <c r="BF52" s="77">
        <v>0</v>
      </c>
      <c r="BG52" s="31">
        <v>0</v>
      </c>
      <c r="BH52" s="78">
        <v>2215</v>
      </c>
      <c r="BI52" s="55"/>
      <c r="BK52" s="73">
        <f t="shared" si="0"/>
        <v>0</v>
      </c>
      <c r="BL52" s="4"/>
    </row>
    <row r="53" spans="1:64" x14ac:dyDescent="0.3">
      <c r="A53" s="35" t="s">
        <v>64</v>
      </c>
      <c r="B53" s="74" t="s">
        <v>102</v>
      </c>
      <c r="C53" s="30">
        <v>151511</v>
      </c>
      <c r="D53" s="30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2">
        <v>519</v>
      </c>
      <c r="M53" s="30">
        <v>1460</v>
      </c>
      <c r="N53" s="30">
        <v>0</v>
      </c>
      <c r="O53" s="30">
        <v>0</v>
      </c>
      <c r="P53" s="30">
        <v>0</v>
      </c>
      <c r="Q53" s="30">
        <v>36509</v>
      </c>
      <c r="R53" s="30">
        <v>0</v>
      </c>
      <c r="S53" s="30">
        <v>0</v>
      </c>
      <c r="T53" s="30">
        <v>11</v>
      </c>
      <c r="U53" s="30">
        <v>0</v>
      </c>
      <c r="V53" s="30">
        <v>0</v>
      </c>
      <c r="W53" s="30">
        <v>16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51525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/>
      <c r="AV53" s="30"/>
      <c r="AW53" s="30">
        <v>0</v>
      </c>
      <c r="AX53" s="75">
        <v>89384</v>
      </c>
      <c r="AY53" s="55"/>
      <c r="AZ53" s="33">
        <v>1300</v>
      </c>
      <c r="BA53" s="76">
        <v>55338</v>
      </c>
      <c r="BB53" s="32">
        <v>55338</v>
      </c>
      <c r="BC53" s="73">
        <v>12117</v>
      </c>
      <c r="BD53" s="31">
        <v>43232</v>
      </c>
      <c r="BE53" s="77">
        <v>0</v>
      </c>
      <c r="BF53" s="77">
        <v>0</v>
      </c>
      <c r="BG53" s="31">
        <v>3161</v>
      </c>
      <c r="BH53" s="78">
        <v>2572</v>
      </c>
      <c r="BI53" s="55"/>
      <c r="BK53" s="73">
        <f t="shared" si="0"/>
        <v>0</v>
      </c>
      <c r="BL53" s="4"/>
    </row>
    <row r="54" spans="1:64" x14ac:dyDescent="0.3">
      <c r="A54" s="35" t="s">
        <v>65</v>
      </c>
      <c r="B54" s="74" t="s">
        <v>103</v>
      </c>
      <c r="C54" s="30">
        <v>45457</v>
      </c>
      <c r="D54" s="30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2">
        <v>0</v>
      </c>
      <c r="M54" s="30">
        <v>119</v>
      </c>
      <c r="N54" s="30">
        <v>644</v>
      </c>
      <c r="O54" s="30">
        <v>0</v>
      </c>
      <c r="P54" s="30">
        <v>0</v>
      </c>
      <c r="Q54" s="30">
        <v>553</v>
      </c>
      <c r="R54" s="30">
        <v>412</v>
      </c>
      <c r="S54" s="30">
        <v>0</v>
      </c>
      <c r="T54" s="30">
        <v>0</v>
      </c>
      <c r="U54" s="30">
        <v>10656</v>
      </c>
      <c r="V54" s="30">
        <v>4</v>
      </c>
      <c r="W54" s="30">
        <v>29</v>
      </c>
      <c r="X54" s="30">
        <v>0</v>
      </c>
      <c r="Y54" s="30">
        <v>0</v>
      </c>
      <c r="Z54" s="30">
        <v>41</v>
      </c>
      <c r="AA54" s="30">
        <v>0</v>
      </c>
      <c r="AB54" s="30">
        <v>643</v>
      </c>
      <c r="AC54" s="30">
        <v>0</v>
      </c>
      <c r="AD54" s="30">
        <v>0</v>
      </c>
      <c r="AE54" s="30">
        <v>0</v>
      </c>
      <c r="AF54" s="30">
        <v>1201</v>
      </c>
      <c r="AG54" s="30">
        <v>0</v>
      </c>
      <c r="AH54" s="30">
        <v>0</v>
      </c>
      <c r="AI54" s="30">
        <v>919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/>
      <c r="AV54" s="30"/>
      <c r="AW54" s="30">
        <v>0</v>
      </c>
      <c r="AX54" s="75">
        <v>15199</v>
      </c>
      <c r="AY54" s="55"/>
      <c r="AZ54" s="33">
        <v>737</v>
      </c>
      <c r="BA54" s="76">
        <v>29712</v>
      </c>
      <c r="BB54" s="32">
        <v>29712</v>
      </c>
      <c r="BC54" s="73">
        <v>3178</v>
      </c>
      <c r="BD54" s="31">
        <v>26554</v>
      </c>
      <c r="BE54" s="77">
        <v>0</v>
      </c>
      <c r="BF54" s="77">
        <v>0</v>
      </c>
      <c r="BG54" s="31">
        <v>0</v>
      </c>
      <c r="BH54" s="78">
        <v>-201</v>
      </c>
      <c r="BI54" s="55"/>
      <c r="BK54" s="73">
        <f t="shared" si="0"/>
        <v>0</v>
      </c>
      <c r="BL54" s="4"/>
    </row>
    <row r="55" spans="1:64" x14ac:dyDescent="0.3">
      <c r="A55" s="35" t="s">
        <v>66</v>
      </c>
      <c r="B55" s="74" t="s">
        <v>104</v>
      </c>
      <c r="C55" s="30">
        <v>26888</v>
      </c>
      <c r="D55" s="30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2">
        <v>0</v>
      </c>
      <c r="M55" s="30">
        <v>0</v>
      </c>
      <c r="N55" s="30">
        <v>0</v>
      </c>
      <c r="O55" s="30">
        <v>0</v>
      </c>
      <c r="P55" s="30">
        <v>0</v>
      </c>
      <c r="Q55" s="30">
        <v>15253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4317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/>
      <c r="AV55" s="30"/>
      <c r="AW55" s="30">
        <v>0</v>
      </c>
      <c r="AX55" s="75">
        <v>19557</v>
      </c>
      <c r="AY55" s="55"/>
      <c r="AZ55" s="33">
        <v>2</v>
      </c>
      <c r="BA55" s="76">
        <v>7187</v>
      </c>
      <c r="BB55" s="32">
        <v>7187</v>
      </c>
      <c r="BC55" s="73">
        <v>957</v>
      </c>
      <c r="BD55" s="31">
        <v>6240</v>
      </c>
      <c r="BE55" s="77">
        <v>0</v>
      </c>
      <c r="BF55" s="77">
        <v>0</v>
      </c>
      <c r="BG55" s="31">
        <v>0</v>
      </c>
      <c r="BH55" s="78">
        <v>0</v>
      </c>
      <c r="BI55" s="55"/>
      <c r="BK55" s="73">
        <f t="shared" si="0"/>
        <v>0</v>
      </c>
      <c r="BL55" s="4"/>
    </row>
    <row r="56" spans="1:64" x14ac:dyDescent="0.3">
      <c r="A56" s="35" t="s">
        <v>67</v>
      </c>
      <c r="B56" s="74" t="s">
        <v>105</v>
      </c>
      <c r="C56" s="30">
        <v>99686</v>
      </c>
      <c r="D56" s="30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2">
        <v>0</v>
      </c>
      <c r="M56" s="30">
        <v>0</v>
      </c>
      <c r="N56" s="30">
        <v>0</v>
      </c>
      <c r="O56" s="30">
        <v>0</v>
      </c>
      <c r="P56" s="30">
        <v>2427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3868</v>
      </c>
      <c r="Z56" s="30">
        <v>870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36862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/>
      <c r="AV56" s="30"/>
      <c r="AW56" s="30">
        <v>0</v>
      </c>
      <c r="AX56" s="75">
        <v>43936</v>
      </c>
      <c r="AY56" s="55"/>
      <c r="AZ56" s="33">
        <v>62411</v>
      </c>
      <c r="BA56" s="76">
        <v>585</v>
      </c>
      <c r="BB56" s="32">
        <v>585</v>
      </c>
      <c r="BC56" s="73">
        <v>0</v>
      </c>
      <c r="BD56" s="31">
        <v>585</v>
      </c>
      <c r="BE56" s="77">
        <v>0</v>
      </c>
      <c r="BF56" s="77">
        <v>0</v>
      </c>
      <c r="BG56" s="31">
        <v>0</v>
      </c>
      <c r="BH56" s="78">
        <v>-3884</v>
      </c>
      <c r="BI56" s="55"/>
      <c r="BK56" s="73">
        <f t="shared" si="0"/>
        <v>0</v>
      </c>
      <c r="BL56" s="4"/>
    </row>
    <row r="57" spans="1:64" x14ac:dyDescent="0.3">
      <c r="A57" s="35" t="s">
        <v>68</v>
      </c>
      <c r="B57" s="74" t="s">
        <v>106</v>
      </c>
      <c r="C57" s="30">
        <v>676288</v>
      </c>
      <c r="D57" s="30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2">
        <v>0</v>
      </c>
      <c r="M57" s="30">
        <v>10459</v>
      </c>
      <c r="N57" s="30">
        <v>0</v>
      </c>
      <c r="O57" s="30">
        <v>1258</v>
      </c>
      <c r="P57" s="30">
        <v>0</v>
      </c>
      <c r="Q57" s="30">
        <v>116000</v>
      </c>
      <c r="R57" s="30">
        <v>13300</v>
      </c>
      <c r="S57" s="30">
        <v>0</v>
      </c>
      <c r="T57" s="30">
        <v>411</v>
      </c>
      <c r="U57" s="30">
        <v>0</v>
      </c>
      <c r="V57" s="30">
        <v>6181</v>
      </c>
      <c r="W57" s="30">
        <v>2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116318</v>
      </c>
      <c r="AJ57" s="30">
        <v>0</v>
      </c>
      <c r="AK57" s="30">
        <v>0</v>
      </c>
      <c r="AL57" s="30">
        <v>0</v>
      </c>
      <c r="AM57" s="30">
        <v>1</v>
      </c>
      <c r="AN57" s="30">
        <v>138</v>
      </c>
      <c r="AO57" s="30">
        <v>0</v>
      </c>
      <c r="AP57" s="30">
        <v>11</v>
      </c>
      <c r="AQ57" s="30">
        <v>1</v>
      </c>
      <c r="AR57" s="30">
        <v>0</v>
      </c>
      <c r="AS57" s="30">
        <v>0</v>
      </c>
      <c r="AT57" s="30">
        <v>0</v>
      </c>
      <c r="AU57" s="30"/>
      <c r="AV57" s="30"/>
      <c r="AW57" s="30">
        <v>0</v>
      </c>
      <c r="AX57" s="75">
        <v>264991</v>
      </c>
      <c r="AY57" s="55"/>
      <c r="AZ57" s="33">
        <v>41185</v>
      </c>
      <c r="BA57" s="76">
        <v>310929</v>
      </c>
      <c r="BB57" s="32">
        <v>310929</v>
      </c>
      <c r="BC57" s="73">
        <v>38652</v>
      </c>
      <c r="BD57" s="31">
        <v>272263</v>
      </c>
      <c r="BE57" s="77">
        <v>0</v>
      </c>
      <c r="BF57" s="77">
        <v>0</v>
      </c>
      <c r="BG57" s="31">
        <v>0</v>
      </c>
      <c r="BH57" s="78">
        <v>59790</v>
      </c>
      <c r="BI57" s="55"/>
      <c r="BK57" s="73">
        <f t="shared" si="0"/>
        <v>0</v>
      </c>
      <c r="BL57" s="4"/>
    </row>
    <row r="58" spans="1:64" x14ac:dyDescent="0.3">
      <c r="A58" s="35" t="s">
        <v>69</v>
      </c>
      <c r="B58" s="74" t="s">
        <v>107</v>
      </c>
      <c r="C58" s="30">
        <v>147975</v>
      </c>
      <c r="D58" s="30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2">
        <v>0</v>
      </c>
      <c r="M58" s="30">
        <v>0</v>
      </c>
      <c r="N58" s="30">
        <v>0</v>
      </c>
      <c r="O58" s="30">
        <v>0</v>
      </c>
      <c r="P58" s="30">
        <v>33</v>
      </c>
      <c r="Q58" s="30">
        <v>452</v>
      </c>
      <c r="R58" s="30">
        <v>13451</v>
      </c>
      <c r="S58" s="30">
        <v>0</v>
      </c>
      <c r="T58" s="30">
        <v>102</v>
      </c>
      <c r="U58" s="30">
        <v>89</v>
      </c>
      <c r="V58" s="30">
        <v>21</v>
      </c>
      <c r="W58" s="30">
        <v>4</v>
      </c>
      <c r="X58" s="30">
        <v>1</v>
      </c>
      <c r="Y58" s="30">
        <v>1</v>
      </c>
      <c r="Z58" s="30">
        <v>10</v>
      </c>
      <c r="AA58" s="30">
        <v>6</v>
      </c>
      <c r="AB58" s="30">
        <v>15</v>
      </c>
      <c r="AC58" s="30">
        <v>1</v>
      </c>
      <c r="AD58" s="30">
        <v>11</v>
      </c>
      <c r="AE58" s="30">
        <v>53</v>
      </c>
      <c r="AF58" s="30">
        <v>31</v>
      </c>
      <c r="AG58" s="30">
        <v>771</v>
      </c>
      <c r="AH58" s="30">
        <v>311</v>
      </c>
      <c r="AI58" s="30">
        <v>70098</v>
      </c>
      <c r="AJ58" s="30">
        <v>217</v>
      </c>
      <c r="AK58" s="30">
        <v>8</v>
      </c>
      <c r="AL58" s="30">
        <v>225</v>
      </c>
      <c r="AM58" s="30">
        <v>586</v>
      </c>
      <c r="AN58" s="30">
        <v>378</v>
      </c>
      <c r="AO58" s="30">
        <v>30</v>
      </c>
      <c r="AP58" s="30">
        <v>548</v>
      </c>
      <c r="AQ58" s="30">
        <v>18</v>
      </c>
      <c r="AR58" s="30">
        <v>486</v>
      </c>
      <c r="AS58" s="30">
        <v>308</v>
      </c>
      <c r="AT58" s="30">
        <v>0</v>
      </c>
      <c r="AU58" s="30"/>
      <c r="AV58" s="30"/>
      <c r="AW58" s="30">
        <v>0</v>
      </c>
      <c r="AX58" s="75">
        <v>87900</v>
      </c>
      <c r="AY58" s="55"/>
      <c r="AZ58" s="33">
        <v>22873</v>
      </c>
      <c r="BA58" s="76">
        <v>38545</v>
      </c>
      <c r="BB58" s="32">
        <v>38545</v>
      </c>
      <c r="BC58" s="73">
        <v>2615</v>
      </c>
      <c r="BD58" s="31">
        <v>35939</v>
      </c>
      <c r="BE58" s="77">
        <v>0</v>
      </c>
      <c r="BF58" s="77">
        <v>0</v>
      </c>
      <c r="BG58" s="31">
        <v>0</v>
      </c>
      <c r="BH58" s="78">
        <v>-606</v>
      </c>
      <c r="BI58" s="55"/>
      <c r="BK58" s="73">
        <f t="shared" si="0"/>
        <v>0</v>
      </c>
      <c r="BL58" s="4"/>
    </row>
    <row r="59" spans="1:64" x14ac:dyDescent="0.3">
      <c r="A59" s="35" t="s">
        <v>70</v>
      </c>
      <c r="B59" s="74" t="s">
        <v>108</v>
      </c>
      <c r="C59" s="30">
        <v>14593</v>
      </c>
      <c r="D59" s="30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2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/>
      <c r="AV59" s="30"/>
      <c r="AW59" s="30">
        <v>0</v>
      </c>
      <c r="AX59" s="75">
        <v>0</v>
      </c>
      <c r="AY59" s="55"/>
      <c r="AZ59" s="33">
        <v>5614</v>
      </c>
      <c r="BA59" s="76">
        <v>12286</v>
      </c>
      <c r="BB59" s="32">
        <v>12286</v>
      </c>
      <c r="BC59" s="73">
        <v>35</v>
      </c>
      <c r="BD59" s="31">
        <v>12251</v>
      </c>
      <c r="BE59" s="77">
        <v>0</v>
      </c>
      <c r="BF59" s="77">
        <v>0</v>
      </c>
      <c r="BG59" s="31">
        <v>0</v>
      </c>
      <c r="BH59" s="78">
        <v>-2731</v>
      </c>
      <c r="BI59" s="55"/>
      <c r="BK59" s="73">
        <f t="shared" si="0"/>
        <v>0</v>
      </c>
      <c r="BL59" s="4"/>
    </row>
    <row r="60" spans="1:64" x14ac:dyDescent="0.3">
      <c r="A60" s="35" t="s">
        <v>71</v>
      </c>
      <c r="B60" s="74" t="s">
        <v>109</v>
      </c>
      <c r="C60" s="30">
        <v>259958</v>
      </c>
      <c r="D60" s="30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2">
        <v>0</v>
      </c>
      <c r="M60" s="30">
        <v>0</v>
      </c>
      <c r="N60" s="30">
        <v>0</v>
      </c>
      <c r="O60" s="30">
        <v>0</v>
      </c>
      <c r="P60" s="30">
        <v>22</v>
      </c>
      <c r="Q60" s="30">
        <v>0</v>
      </c>
      <c r="R60" s="30">
        <v>0</v>
      </c>
      <c r="S60" s="30">
        <v>0</v>
      </c>
      <c r="T60" s="30">
        <v>58688</v>
      </c>
      <c r="U60" s="30">
        <v>0</v>
      </c>
      <c r="V60" s="30">
        <v>1298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2179</v>
      </c>
      <c r="AC60" s="30">
        <v>78</v>
      </c>
      <c r="AD60" s="30">
        <v>0</v>
      </c>
      <c r="AE60" s="30">
        <v>0</v>
      </c>
      <c r="AF60" s="30">
        <v>12</v>
      </c>
      <c r="AG60" s="30">
        <v>2965</v>
      </c>
      <c r="AH60" s="30">
        <v>0</v>
      </c>
      <c r="AI60" s="30">
        <v>2128</v>
      </c>
      <c r="AJ60" s="30">
        <v>588</v>
      </c>
      <c r="AK60" s="30">
        <v>0</v>
      </c>
      <c r="AL60" s="30">
        <v>1</v>
      </c>
      <c r="AM60" s="30">
        <v>2371</v>
      </c>
      <c r="AN60" s="30">
        <v>2322</v>
      </c>
      <c r="AO60" s="30">
        <v>727</v>
      </c>
      <c r="AP60" s="30">
        <v>38</v>
      </c>
      <c r="AQ60" s="30">
        <v>6094</v>
      </c>
      <c r="AR60" s="30">
        <v>353</v>
      </c>
      <c r="AS60" s="30">
        <v>2721</v>
      </c>
      <c r="AT60" s="30">
        <v>0</v>
      </c>
      <c r="AU60" s="30"/>
      <c r="AV60" s="30"/>
      <c r="AW60" s="30">
        <v>0</v>
      </c>
      <c r="AX60" s="75">
        <v>81676</v>
      </c>
      <c r="AY60" s="55"/>
      <c r="AZ60" s="33">
        <v>53160</v>
      </c>
      <c r="BA60" s="76">
        <v>130679</v>
      </c>
      <c r="BB60" s="32">
        <v>130679</v>
      </c>
      <c r="BC60" s="73">
        <v>581</v>
      </c>
      <c r="BD60" s="31">
        <v>130099</v>
      </c>
      <c r="BE60" s="77">
        <v>0</v>
      </c>
      <c r="BF60" s="77">
        <v>0</v>
      </c>
      <c r="BG60" s="31">
        <v>0</v>
      </c>
      <c r="BH60" s="78">
        <v>-4807</v>
      </c>
      <c r="BI60" s="55"/>
      <c r="BK60" s="73">
        <f t="shared" si="0"/>
        <v>0</v>
      </c>
      <c r="BL60" s="4"/>
    </row>
    <row r="61" spans="1:64" x14ac:dyDescent="0.3">
      <c r="A61" s="35" t="s">
        <v>72</v>
      </c>
      <c r="B61" s="74" t="s">
        <v>110</v>
      </c>
      <c r="C61" s="30">
        <v>147081</v>
      </c>
      <c r="D61" s="30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2">
        <v>26</v>
      </c>
      <c r="M61" s="30">
        <v>87</v>
      </c>
      <c r="N61" s="30">
        <v>4</v>
      </c>
      <c r="O61" s="30">
        <v>14</v>
      </c>
      <c r="P61" s="30">
        <v>2557</v>
      </c>
      <c r="Q61" s="30">
        <v>956</v>
      </c>
      <c r="R61" s="30">
        <v>2092</v>
      </c>
      <c r="S61" s="30">
        <v>0</v>
      </c>
      <c r="T61" s="30">
        <v>7</v>
      </c>
      <c r="U61" s="30">
        <v>25179</v>
      </c>
      <c r="V61" s="30">
        <v>409</v>
      </c>
      <c r="W61" s="30">
        <v>28</v>
      </c>
      <c r="X61" s="30">
        <v>225</v>
      </c>
      <c r="Y61" s="30">
        <v>5936</v>
      </c>
      <c r="Z61" s="30">
        <v>358</v>
      </c>
      <c r="AA61" s="30">
        <v>5</v>
      </c>
      <c r="AB61" s="30">
        <v>20474</v>
      </c>
      <c r="AC61" s="30">
        <v>1578</v>
      </c>
      <c r="AD61" s="30">
        <v>130</v>
      </c>
      <c r="AE61" s="30">
        <v>317</v>
      </c>
      <c r="AF61" s="30">
        <v>24333</v>
      </c>
      <c r="AG61" s="30">
        <v>1877</v>
      </c>
      <c r="AH61" s="30">
        <v>1552</v>
      </c>
      <c r="AI61" s="30">
        <v>534</v>
      </c>
      <c r="AJ61" s="30">
        <v>18128</v>
      </c>
      <c r="AK61" s="30">
        <v>1110</v>
      </c>
      <c r="AL61" s="30">
        <v>1474</v>
      </c>
      <c r="AM61" s="30">
        <v>18497</v>
      </c>
      <c r="AN61" s="30">
        <v>1740</v>
      </c>
      <c r="AO61" s="30">
        <v>1729</v>
      </c>
      <c r="AP61" s="30">
        <v>5234</v>
      </c>
      <c r="AQ61" s="30">
        <v>2890</v>
      </c>
      <c r="AR61" s="30">
        <v>189</v>
      </c>
      <c r="AS61" s="30">
        <v>1586</v>
      </c>
      <c r="AT61" s="30">
        <v>0</v>
      </c>
      <c r="AU61" s="30"/>
      <c r="AV61" s="30"/>
      <c r="AW61" s="30">
        <v>0</v>
      </c>
      <c r="AX61" s="75">
        <v>138597</v>
      </c>
      <c r="AY61" s="55"/>
      <c r="AZ61" s="33">
        <v>13407</v>
      </c>
      <c r="BA61" s="76">
        <v>21006</v>
      </c>
      <c r="BB61" s="32">
        <v>21006</v>
      </c>
      <c r="BC61" s="73">
        <v>0</v>
      </c>
      <c r="BD61" s="31">
        <v>21006</v>
      </c>
      <c r="BE61" s="77">
        <v>0</v>
      </c>
      <c r="BF61" s="77">
        <v>0</v>
      </c>
      <c r="BG61" s="31">
        <v>0</v>
      </c>
      <c r="BH61" s="78">
        <v>-26576</v>
      </c>
      <c r="BI61" s="55"/>
      <c r="BK61" s="73">
        <f t="shared" si="0"/>
        <v>0</v>
      </c>
      <c r="BL61" s="4"/>
    </row>
    <row r="62" spans="1:64" x14ac:dyDescent="0.3">
      <c r="A62" s="35" t="s">
        <v>73</v>
      </c>
      <c r="B62" s="74" t="s">
        <v>111</v>
      </c>
      <c r="C62" s="30">
        <v>684668</v>
      </c>
      <c r="D62" s="30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2">
        <v>54354</v>
      </c>
      <c r="M62" s="30">
        <v>730</v>
      </c>
      <c r="N62" s="30">
        <v>1167</v>
      </c>
      <c r="O62" s="30">
        <v>207</v>
      </c>
      <c r="P62" s="30">
        <v>6790</v>
      </c>
      <c r="Q62" s="30">
        <v>3484</v>
      </c>
      <c r="R62" s="30">
        <v>1915</v>
      </c>
      <c r="S62" s="30">
        <v>0</v>
      </c>
      <c r="T62" s="30">
        <v>803</v>
      </c>
      <c r="U62" s="30">
        <v>16599</v>
      </c>
      <c r="V62" s="30">
        <v>68331</v>
      </c>
      <c r="W62" s="30">
        <v>2603</v>
      </c>
      <c r="X62" s="30">
        <v>35609</v>
      </c>
      <c r="Y62" s="30">
        <v>10356</v>
      </c>
      <c r="Z62" s="30">
        <v>1182</v>
      </c>
      <c r="AA62" s="30">
        <v>172</v>
      </c>
      <c r="AB62" s="30">
        <v>17160</v>
      </c>
      <c r="AC62" s="30">
        <v>5316</v>
      </c>
      <c r="AD62" s="30">
        <v>40907</v>
      </c>
      <c r="AE62" s="30">
        <v>2853</v>
      </c>
      <c r="AF62" s="30">
        <v>12395</v>
      </c>
      <c r="AG62" s="30">
        <v>12456</v>
      </c>
      <c r="AH62" s="30">
        <v>131851</v>
      </c>
      <c r="AI62" s="30">
        <v>4583</v>
      </c>
      <c r="AJ62" s="30">
        <v>4028</v>
      </c>
      <c r="AK62" s="30">
        <v>970</v>
      </c>
      <c r="AL62" s="30">
        <v>330</v>
      </c>
      <c r="AM62" s="30">
        <v>7248</v>
      </c>
      <c r="AN62" s="30">
        <v>5522</v>
      </c>
      <c r="AO62" s="30">
        <v>8933</v>
      </c>
      <c r="AP62" s="30">
        <v>2042</v>
      </c>
      <c r="AQ62" s="30">
        <v>1364</v>
      </c>
      <c r="AR62" s="30">
        <v>210</v>
      </c>
      <c r="AS62" s="30">
        <v>6869</v>
      </c>
      <c r="AT62" s="30">
        <v>0</v>
      </c>
      <c r="AU62" s="30"/>
      <c r="AV62" s="30"/>
      <c r="AW62" s="30">
        <v>0</v>
      </c>
      <c r="AX62" s="75">
        <v>462331</v>
      </c>
      <c r="AY62" s="55"/>
      <c r="AZ62" s="33">
        <v>137958</v>
      </c>
      <c r="BA62" s="76">
        <v>84067</v>
      </c>
      <c r="BB62" s="32">
        <v>84067</v>
      </c>
      <c r="BC62" s="73">
        <v>227</v>
      </c>
      <c r="BD62" s="31">
        <v>83841</v>
      </c>
      <c r="BE62" s="77">
        <v>0</v>
      </c>
      <c r="BF62" s="77">
        <v>0</v>
      </c>
      <c r="BG62" s="31">
        <v>0</v>
      </c>
      <c r="BH62" s="78">
        <v>-8256</v>
      </c>
      <c r="BI62" s="55"/>
      <c r="BK62" s="73">
        <f t="shared" si="0"/>
        <v>0</v>
      </c>
      <c r="BL62" s="4"/>
    </row>
    <row r="63" spans="1:64" x14ac:dyDescent="0.3">
      <c r="A63" s="35" t="s">
        <v>74</v>
      </c>
      <c r="B63" s="74" t="s">
        <v>112</v>
      </c>
      <c r="C63" s="30">
        <v>67617</v>
      </c>
      <c r="D63" s="30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2">
        <v>0</v>
      </c>
      <c r="M63" s="30">
        <v>24</v>
      </c>
      <c r="N63" s="30">
        <v>0</v>
      </c>
      <c r="O63" s="30">
        <v>0</v>
      </c>
      <c r="P63" s="30">
        <v>0</v>
      </c>
      <c r="Q63" s="30">
        <v>451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36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58</v>
      </c>
      <c r="AD63" s="30">
        <v>143</v>
      </c>
      <c r="AE63" s="30">
        <v>139</v>
      </c>
      <c r="AF63" s="30">
        <v>402</v>
      </c>
      <c r="AG63" s="30">
        <v>0</v>
      </c>
      <c r="AH63" s="30">
        <v>0</v>
      </c>
      <c r="AI63" s="30">
        <v>1012</v>
      </c>
      <c r="AJ63" s="30">
        <v>71</v>
      </c>
      <c r="AK63" s="30">
        <v>0</v>
      </c>
      <c r="AL63" s="30">
        <v>0</v>
      </c>
      <c r="AM63" s="30">
        <v>1426</v>
      </c>
      <c r="AN63" s="30">
        <v>107</v>
      </c>
      <c r="AO63" s="30">
        <v>2130</v>
      </c>
      <c r="AP63" s="30">
        <v>918</v>
      </c>
      <c r="AQ63" s="30">
        <v>10313</v>
      </c>
      <c r="AR63" s="30">
        <v>0</v>
      </c>
      <c r="AS63" s="30">
        <v>0</v>
      </c>
      <c r="AT63" s="30">
        <v>0</v>
      </c>
      <c r="AU63" s="30"/>
      <c r="AV63" s="30"/>
      <c r="AW63" s="30">
        <v>0</v>
      </c>
      <c r="AX63" s="75">
        <v>16292</v>
      </c>
      <c r="AY63" s="55"/>
      <c r="AZ63" s="33">
        <v>1330</v>
      </c>
      <c r="BA63" s="76">
        <v>50093</v>
      </c>
      <c r="BB63" s="32">
        <v>50093</v>
      </c>
      <c r="BC63" s="73">
        <v>0</v>
      </c>
      <c r="BD63" s="31">
        <v>50093</v>
      </c>
      <c r="BE63" s="77">
        <v>0</v>
      </c>
      <c r="BF63" s="77">
        <v>0</v>
      </c>
      <c r="BG63" s="31">
        <v>0</v>
      </c>
      <c r="BH63" s="78">
        <v>106</v>
      </c>
      <c r="BI63" s="55"/>
      <c r="BK63" s="73">
        <f t="shared" si="0"/>
        <v>0</v>
      </c>
      <c r="BL63" s="4"/>
    </row>
    <row r="64" spans="1:64" x14ac:dyDescent="0.3">
      <c r="A64" s="35" t="s">
        <v>75</v>
      </c>
      <c r="B64" s="74" t="s">
        <v>113</v>
      </c>
      <c r="C64" s="30">
        <v>84964</v>
      </c>
      <c r="D64" s="30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2">
        <v>510</v>
      </c>
      <c r="M64" s="30">
        <v>12</v>
      </c>
      <c r="N64" s="30">
        <v>0</v>
      </c>
      <c r="O64" s="30">
        <v>0</v>
      </c>
      <c r="P64" s="30">
        <v>120</v>
      </c>
      <c r="Q64" s="30">
        <v>2477</v>
      </c>
      <c r="R64" s="30">
        <v>7435</v>
      </c>
      <c r="S64" s="30">
        <v>0</v>
      </c>
      <c r="T64" s="30">
        <v>236</v>
      </c>
      <c r="U64" s="30">
        <v>129</v>
      </c>
      <c r="V64" s="30">
        <v>4469</v>
      </c>
      <c r="W64" s="30">
        <v>38</v>
      </c>
      <c r="X64" s="30">
        <v>229</v>
      </c>
      <c r="Y64" s="30">
        <v>1835</v>
      </c>
      <c r="Z64" s="30">
        <v>48</v>
      </c>
      <c r="AA64" s="30">
        <v>0</v>
      </c>
      <c r="AB64" s="30">
        <v>227</v>
      </c>
      <c r="AC64" s="30">
        <v>978</v>
      </c>
      <c r="AD64" s="30">
        <v>1318</v>
      </c>
      <c r="AE64" s="30">
        <v>118</v>
      </c>
      <c r="AF64" s="30">
        <v>696</v>
      </c>
      <c r="AG64" s="30">
        <v>5365</v>
      </c>
      <c r="AH64" s="30">
        <v>11</v>
      </c>
      <c r="AI64" s="30">
        <v>66</v>
      </c>
      <c r="AJ64" s="30">
        <v>88</v>
      </c>
      <c r="AK64" s="30">
        <v>4</v>
      </c>
      <c r="AL64" s="30">
        <v>2</v>
      </c>
      <c r="AM64" s="30">
        <v>4680</v>
      </c>
      <c r="AN64" s="30">
        <v>50</v>
      </c>
      <c r="AO64" s="30">
        <v>1</v>
      </c>
      <c r="AP64" s="30">
        <v>1</v>
      </c>
      <c r="AQ64" s="30">
        <v>17</v>
      </c>
      <c r="AR64" s="30">
        <v>2</v>
      </c>
      <c r="AS64" s="30">
        <v>13</v>
      </c>
      <c r="AT64" s="30">
        <v>0</v>
      </c>
      <c r="AU64" s="30"/>
      <c r="AV64" s="30"/>
      <c r="AW64" s="30">
        <v>0</v>
      </c>
      <c r="AX64" s="75">
        <v>31075</v>
      </c>
      <c r="AY64" s="55"/>
      <c r="AZ64" s="33">
        <v>47509</v>
      </c>
      <c r="BA64" s="76">
        <v>7045</v>
      </c>
      <c r="BB64" s="32">
        <v>7045</v>
      </c>
      <c r="BC64" s="73">
        <v>0</v>
      </c>
      <c r="BD64" s="31">
        <v>7045</v>
      </c>
      <c r="BE64" s="77">
        <v>0</v>
      </c>
      <c r="BF64" s="77">
        <v>0</v>
      </c>
      <c r="BG64" s="31">
        <v>2</v>
      </c>
      <c r="BH64" s="78">
        <v>-853</v>
      </c>
      <c r="BI64" s="55"/>
      <c r="BK64" s="73">
        <f t="shared" si="0"/>
        <v>0</v>
      </c>
      <c r="BL64" s="4"/>
    </row>
    <row r="65" spans="1:64" x14ac:dyDescent="0.3">
      <c r="A65" s="35" t="s">
        <v>76</v>
      </c>
      <c r="B65" s="74" t="s">
        <v>114</v>
      </c>
      <c r="C65" s="30">
        <v>232682</v>
      </c>
      <c r="D65" s="30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2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116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73693</v>
      </c>
      <c r="Z65" s="30">
        <v>312</v>
      </c>
      <c r="AA65" s="30">
        <v>0</v>
      </c>
      <c r="AB65" s="30">
        <v>154</v>
      </c>
      <c r="AC65" s="30">
        <v>0</v>
      </c>
      <c r="AD65" s="30">
        <v>0</v>
      </c>
      <c r="AE65" s="30">
        <v>30</v>
      </c>
      <c r="AF65" s="30">
        <v>71412</v>
      </c>
      <c r="AG65" s="30">
        <v>0</v>
      </c>
      <c r="AH65" s="30">
        <v>0</v>
      </c>
      <c r="AI65" s="30">
        <v>119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/>
      <c r="AV65" s="30"/>
      <c r="AW65" s="30">
        <v>0</v>
      </c>
      <c r="AX65" s="75">
        <v>146927</v>
      </c>
      <c r="AY65" s="55"/>
      <c r="AZ65" s="33">
        <v>79397</v>
      </c>
      <c r="BA65" s="76">
        <v>9115</v>
      </c>
      <c r="BB65" s="32">
        <v>9115</v>
      </c>
      <c r="BC65" s="73">
        <v>0</v>
      </c>
      <c r="BD65" s="31">
        <v>9115</v>
      </c>
      <c r="BE65" s="77">
        <v>0</v>
      </c>
      <c r="BF65" s="77">
        <v>0</v>
      </c>
      <c r="BG65" s="31">
        <v>0</v>
      </c>
      <c r="BH65" s="78">
        <v>-1532</v>
      </c>
      <c r="BI65" s="55"/>
      <c r="BK65" s="73">
        <f t="shared" si="0"/>
        <v>0</v>
      </c>
      <c r="BL65" s="4"/>
    </row>
    <row r="66" spans="1:64" x14ac:dyDescent="0.3">
      <c r="A66" s="35" t="s">
        <v>77</v>
      </c>
      <c r="B66" s="74" t="s">
        <v>115</v>
      </c>
      <c r="C66" s="30">
        <v>163574</v>
      </c>
      <c r="D66" s="30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2">
        <v>302</v>
      </c>
      <c r="M66" s="30">
        <v>27</v>
      </c>
      <c r="N66" s="30">
        <v>11</v>
      </c>
      <c r="O66" s="30">
        <v>35</v>
      </c>
      <c r="P66" s="30">
        <v>2029</v>
      </c>
      <c r="Q66" s="30">
        <v>835</v>
      </c>
      <c r="R66" s="30">
        <v>1014</v>
      </c>
      <c r="S66" s="30">
        <v>0</v>
      </c>
      <c r="T66" s="30">
        <v>98</v>
      </c>
      <c r="U66" s="30">
        <v>652</v>
      </c>
      <c r="V66" s="30">
        <v>278</v>
      </c>
      <c r="W66" s="30">
        <v>29</v>
      </c>
      <c r="X66" s="30">
        <v>211</v>
      </c>
      <c r="Y66" s="30">
        <v>2663</v>
      </c>
      <c r="Z66" s="30">
        <v>35982</v>
      </c>
      <c r="AA66" s="30">
        <v>7</v>
      </c>
      <c r="AB66" s="30">
        <v>158</v>
      </c>
      <c r="AC66" s="30">
        <v>308</v>
      </c>
      <c r="AD66" s="30">
        <v>1353</v>
      </c>
      <c r="AE66" s="30">
        <v>701</v>
      </c>
      <c r="AF66" s="30">
        <v>2052</v>
      </c>
      <c r="AG66" s="30">
        <v>1305</v>
      </c>
      <c r="AH66" s="30">
        <v>901</v>
      </c>
      <c r="AI66" s="30">
        <v>528</v>
      </c>
      <c r="AJ66" s="30">
        <v>727</v>
      </c>
      <c r="AK66" s="30">
        <v>17</v>
      </c>
      <c r="AL66" s="30">
        <v>62</v>
      </c>
      <c r="AM66" s="30">
        <v>3297</v>
      </c>
      <c r="AN66" s="30">
        <v>597</v>
      </c>
      <c r="AO66" s="30">
        <v>110</v>
      </c>
      <c r="AP66" s="30">
        <v>182</v>
      </c>
      <c r="AQ66" s="30">
        <v>319</v>
      </c>
      <c r="AR66" s="30">
        <v>80</v>
      </c>
      <c r="AS66" s="30">
        <v>63</v>
      </c>
      <c r="AT66" s="30">
        <v>0</v>
      </c>
      <c r="AU66" s="30"/>
      <c r="AV66" s="30"/>
      <c r="AW66" s="30">
        <v>0</v>
      </c>
      <c r="AX66" s="75">
        <v>57594</v>
      </c>
      <c r="AY66" s="55"/>
      <c r="AZ66" s="33">
        <v>39349</v>
      </c>
      <c r="BA66" s="76">
        <v>5763</v>
      </c>
      <c r="BB66" s="32">
        <v>5763</v>
      </c>
      <c r="BC66" s="73">
        <v>0</v>
      </c>
      <c r="BD66" s="31">
        <v>5763</v>
      </c>
      <c r="BE66" s="77">
        <v>0</v>
      </c>
      <c r="BF66" s="77">
        <v>0</v>
      </c>
      <c r="BG66" s="31">
        <v>69097</v>
      </c>
      <c r="BH66" s="78">
        <v>-14029</v>
      </c>
      <c r="BI66" s="55"/>
      <c r="BK66" s="73">
        <f t="shared" si="0"/>
        <v>0</v>
      </c>
      <c r="BL66" s="4"/>
    </row>
    <row r="67" spans="1:64" x14ac:dyDescent="0.3">
      <c r="A67" s="35" t="s">
        <v>78</v>
      </c>
      <c r="B67" s="74" t="s">
        <v>116</v>
      </c>
      <c r="C67" s="30">
        <v>249233</v>
      </c>
      <c r="D67" s="30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2">
        <v>25</v>
      </c>
      <c r="M67" s="30">
        <v>50</v>
      </c>
      <c r="N67" s="30">
        <v>1</v>
      </c>
      <c r="O67" s="30">
        <v>11</v>
      </c>
      <c r="P67" s="30">
        <v>1698</v>
      </c>
      <c r="Q67" s="30">
        <v>472</v>
      </c>
      <c r="R67" s="30">
        <v>1015</v>
      </c>
      <c r="S67" s="30">
        <v>0</v>
      </c>
      <c r="T67" s="30">
        <v>12</v>
      </c>
      <c r="U67" s="30">
        <v>5535</v>
      </c>
      <c r="V67" s="30">
        <v>258</v>
      </c>
      <c r="W67" s="30">
        <v>12</v>
      </c>
      <c r="X67" s="30">
        <v>231</v>
      </c>
      <c r="Y67" s="30">
        <v>2502</v>
      </c>
      <c r="Z67" s="30">
        <v>268</v>
      </c>
      <c r="AA67" s="30">
        <v>8563</v>
      </c>
      <c r="AB67" s="30">
        <v>130</v>
      </c>
      <c r="AC67" s="30">
        <v>17699</v>
      </c>
      <c r="AD67" s="30">
        <v>699</v>
      </c>
      <c r="AE67" s="30">
        <v>267</v>
      </c>
      <c r="AF67" s="30">
        <v>2447</v>
      </c>
      <c r="AG67" s="30">
        <v>1263</v>
      </c>
      <c r="AH67" s="30">
        <v>2844</v>
      </c>
      <c r="AI67" s="30">
        <v>394</v>
      </c>
      <c r="AJ67" s="30">
        <v>7485</v>
      </c>
      <c r="AK67" s="30">
        <v>285</v>
      </c>
      <c r="AL67" s="30">
        <v>627</v>
      </c>
      <c r="AM67" s="30">
        <v>4207</v>
      </c>
      <c r="AN67" s="30">
        <v>424</v>
      </c>
      <c r="AO67" s="30">
        <v>932</v>
      </c>
      <c r="AP67" s="30">
        <v>734</v>
      </c>
      <c r="AQ67" s="30">
        <v>1728</v>
      </c>
      <c r="AR67" s="30">
        <v>133</v>
      </c>
      <c r="AS67" s="30">
        <v>572</v>
      </c>
      <c r="AT67" s="30">
        <v>0</v>
      </c>
      <c r="AU67" s="30"/>
      <c r="AV67" s="30"/>
      <c r="AW67" s="30">
        <v>0</v>
      </c>
      <c r="AX67" s="75">
        <v>62854</v>
      </c>
      <c r="AY67" s="55"/>
      <c r="AZ67" s="33">
        <v>53641</v>
      </c>
      <c r="BA67" s="76">
        <v>34056</v>
      </c>
      <c r="BB67" s="32">
        <v>34056</v>
      </c>
      <c r="BC67" s="73">
        <v>0</v>
      </c>
      <c r="BD67" s="31">
        <v>34056</v>
      </c>
      <c r="BE67" s="77">
        <v>0</v>
      </c>
      <c r="BF67" s="77">
        <v>0</v>
      </c>
      <c r="BG67" s="31">
        <v>119051</v>
      </c>
      <c r="BH67" s="78">
        <v>-22607</v>
      </c>
      <c r="BI67" s="55"/>
      <c r="BK67" s="73">
        <f t="shared" si="0"/>
        <v>0</v>
      </c>
      <c r="BL67" s="4"/>
    </row>
    <row r="68" spans="1:64" x14ac:dyDescent="0.3">
      <c r="A68" s="35" t="s">
        <v>79</v>
      </c>
      <c r="B68" s="74" t="s">
        <v>117</v>
      </c>
      <c r="C68" s="30">
        <v>106758</v>
      </c>
      <c r="D68" s="30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2">
        <v>33</v>
      </c>
      <c r="M68" s="30">
        <v>81</v>
      </c>
      <c r="N68" s="30">
        <v>7</v>
      </c>
      <c r="O68" s="30">
        <v>10</v>
      </c>
      <c r="P68" s="30">
        <v>65</v>
      </c>
      <c r="Q68" s="30">
        <v>200</v>
      </c>
      <c r="R68" s="30">
        <v>1046</v>
      </c>
      <c r="S68" s="30">
        <v>1</v>
      </c>
      <c r="T68" s="30">
        <v>2374</v>
      </c>
      <c r="U68" s="30">
        <v>5991</v>
      </c>
      <c r="V68" s="30">
        <v>278</v>
      </c>
      <c r="W68" s="30">
        <v>31</v>
      </c>
      <c r="X68" s="30">
        <v>10</v>
      </c>
      <c r="Y68" s="30">
        <v>1789</v>
      </c>
      <c r="Z68" s="30">
        <v>909</v>
      </c>
      <c r="AA68" s="30">
        <v>10</v>
      </c>
      <c r="AB68" s="30">
        <v>43</v>
      </c>
      <c r="AC68" s="30">
        <v>981</v>
      </c>
      <c r="AD68" s="30">
        <v>262</v>
      </c>
      <c r="AE68" s="30">
        <v>207</v>
      </c>
      <c r="AF68" s="30">
        <v>611</v>
      </c>
      <c r="AG68" s="30">
        <v>662</v>
      </c>
      <c r="AH68" s="30">
        <v>2833</v>
      </c>
      <c r="AI68" s="30">
        <v>5944</v>
      </c>
      <c r="AJ68" s="30">
        <v>1451</v>
      </c>
      <c r="AK68" s="30">
        <v>302</v>
      </c>
      <c r="AL68" s="30">
        <v>101</v>
      </c>
      <c r="AM68" s="30">
        <v>4827</v>
      </c>
      <c r="AN68" s="30">
        <v>295</v>
      </c>
      <c r="AO68" s="30">
        <v>1464</v>
      </c>
      <c r="AP68" s="30">
        <v>1424</v>
      </c>
      <c r="AQ68" s="30">
        <v>1924</v>
      </c>
      <c r="AR68" s="30">
        <v>151</v>
      </c>
      <c r="AS68" s="30">
        <v>3194</v>
      </c>
      <c r="AT68" s="30">
        <v>0</v>
      </c>
      <c r="AU68" s="30"/>
      <c r="AV68" s="30"/>
      <c r="AW68" s="30">
        <v>0</v>
      </c>
      <c r="AX68" s="75">
        <v>39159</v>
      </c>
      <c r="AY68" s="55"/>
      <c r="AZ68" s="33">
        <v>12647</v>
      </c>
      <c r="BA68" s="76">
        <v>24594</v>
      </c>
      <c r="BB68" s="32">
        <v>24594</v>
      </c>
      <c r="BC68" s="73">
        <v>0</v>
      </c>
      <c r="BD68" s="31">
        <v>24594</v>
      </c>
      <c r="BE68" s="77">
        <v>0</v>
      </c>
      <c r="BF68" s="77">
        <v>0</v>
      </c>
      <c r="BG68" s="31">
        <v>30354</v>
      </c>
      <c r="BH68" s="78">
        <v>284</v>
      </c>
      <c r="BI68" s="55"/>
      <c r="BK68" s="73">
        <f t="shared" si="0"/>
        <v>0</v>
      </c>
      <c r="BL68" s="4"/>
    </row>
    <row r="69" spans="1:64" x14ac:dyDescent="0.3">
      <c r="A69" s="35" t="s">
        <v>80</v>
      </c>
      <c r="B69" s="74" t="s">
        <v>118</v>
      </c>
      <c r="C69" s="30">
        <v>65241</v>
      </c>
      <c r="D69" s="30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2">
        <v>171</v>
      </c>
      <c r="M69" s="30">
        <v>9</v>
      </c>
      <c r="N69" s="30">
        <v>6</v>
      </c>
      <c r="O69" s="30">
        <v>12</v>
      </c>
      <c r="P69" s="30">
        <v>186</v>
      </c>
      <c r="Q69" s="30">
        <v>782</v>
      </c>
      <c r="R69" s="30">
        <v>199</v>
      </c>
      <c r="S69" s="30">
        <v>0</v>
      </c>
      <c r="T69" s="30">
        <v>61</v>
      </c>
      <c r="U69" s="30">
        <v>846</v>
      </c>
      <c r="V69" s="30">
        <v>221</v>
      </c>
      <c r="W69" s="30">
        <v>19</v>
      </c>
      <c r="X69" s="30">
        <v>130</v>
      </c>
      <c r="Y69" s="30">
        <v>4284</v>
      </c>
      <c r="Z69" s="30">
        <v>226</v>
      </c>
      <c r="AA69" s="30">
        <v>32</v>
      </c>
      <c r="AB69" s="30">
        <v>31</v>
      </c>
      <c r="AC69" s="30">
        <v>301</v>
      </c>
      <c r="AD69" s="30">
        <v>4899</v>
      </c>
      <c r="AE69" s="30">
        <v>346</v>
      </c>
      <c r="AF69" s="30">
        <v>2272</v>
      </c>
      <c r="AG69" s="30">
        <v>2817</v>
      </c>
      <c r="AH69" s="30">
        <v>7152</v>
      </c>
      <c r="AI69" s="30">
        <v>515</v>
      </c>
      <c r="AJ69" s="30">
        <v>8026</v>
      </c>
      <c r="AK69" s="30">
        <v>190</v>
      </c>
      <c r="AL69" s="30">
        <v>328</v>
      </c>
      <c r="AM69" s="30">
        <v>5268</v>
      </c>
      <c r="AN69" s="30">
        <v>806</v>
      </c>
      <c r="AO69" s="30">
        <v>479</v>
      </c>
      <c r="AP69" s="30">
        <v>532</v>
      </c>
      <c r="AQ69" s="30">
        <v>760</v>
      </c>
      <c r="AR69" s="30">
        <v>151</v>
      </c>
      <c r="AS69" s="30">
        <v>59</v>
      </c>
      <c r="AT69" s="30">
        <v>0</v>
      </c>
      <c r="AU69" s="30"/>
      <c r="AV69" s="30"/>
      <c r="AW69" s="30">
        <v>0</v>
      </c>
      <c r="AX69" s="75">
        <v>41992</v>
      </c>
      <c r="AY69" s="55"/>
      <c r="AZ69" s="33">
        <v>2890</v>
      </c>
      <c r="BA69" s="76">
        <v>2</v>
      </c>
      <c r="BB69" s="32">
        <v>2</v>
      </c>
      <c r="BC69" s="73">
        <v>0</v>
      </c>
      <c r="BD69" s="31">
        <v>2</v>
      </c>
      <c r="BE69" s="77">
        <v>0</v>
      </c>
      <c r="BF69" s="77">
        <v>0</v>
      </c>
      <c r="BG69" s="31">
        <v>20468</v>
      </c>
      <c r="BH69" s="78">
        <v>-108</v>
      </c>
      <c r="BI69" s="55"/>
      <c r="BK69" s="73">
        <f t="shared" si="0"/>
        <v>0</v>
      </c>
      <c r="BL69" s="4"/>
    </row>
    <row r="70" spans="1:64" x14ac:dyDescent="0.3">
      <c r="A70" s="35" t="s">
        <v>81</v>
      </c>
      <c r="B70" s="74" t="s">
        <v>119</v>
      </c>
      <c r="C70" s="30">
        <v>210577</v>
      </c>
      <c r="D70" s="30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2">
        <v>390</v>
      </c>
      <c r="M70" s="30">
        <v>23</v>
      </c>
      <c r="N70" s="30">
        <v>160</v>
      </c>
      <c r="O70" s="30">
        <v>23</v>
      </c>
      <c r="P70" s="30">
        <v>4337</v>
      </c>
      <c r="Q70" s="30">
        <v>3028</v>
      </c>
      <c r="R70" s="30">
        <v>1745</v>
      </c>
      <c r="S70" s="30">
        <v>0</v>
      </c>
      <c r="T70" s="30">
        <v>1056</v>
      </c>
      <c r="U70" s="30">
        <v>2307</v>
      </c>
      <c r="V70" s="30">
        <v>790</v>
      </c>
      <c r="W70" s="30">
        <v>159</v>
      </c>
      <c r="X70" s="30">
        <v>2436</v>
      </c>
      <c r="Y70" s="30">
        <v>8512</v>
      </c>
      <c r="Z70" s="30">
        <v>2989</v>
      </c>
      <c r="AA70" s="30">
        <v>490</v>
      </c>
      <c r="AB70" s="30">
        <v>444</v>
      </c>
      <c r="AC70" s="30">
        <v>1406</v>
      </c>
      <c r="AD70" s="30">
        <v>39876</v>
      </c>
      <c r="AE70" s="30">
        <v>3653</v>
      </c>
      <c r="AF70" s="30">
        <v>975</v>
      </c>
      <c r="AG70" s="30">
        <v>11093</v>
      </c>
      <c r="AH70" s="30">
        <v>2062</v>
      </c>
      <c r="AI70" s="30">
        <v>3723</v>
      </c>
      <c r="AJ70" s="30">
        <v>3470</v>
      </c>
      <c r="AK70" s="30">
        <v>1932</v>
      </c>
      <c r="AL70" s="30">
        <v>322</v>
      </c>
      <c r="AM70" s="30">
        <v>5078</v>
      </c>
      <c r="AN70" s="30">
        <v>523</v>
      </c>
      <c r="AO70" s="30">
        <v>11965</v>
      </c>
      <c r="AP70" s="30">
        <v>2438</v>
      </c>
      <c r="AQ70" s="30">
        <v>1802</v>
      </c>
      <c r="AR70" s="30">
        <v>192</v>
      </c>
      <c r="AS70" s="30">
        <v>3604</v>
      </c>
      <c r="AT70" s="30">
        <v>0</v>
      </c>
      <c r="AU70" s="30"/>
      <c r="AV70" s="30"/>
      <c r="AW70" s="30">
        <v>0</v>
      </c>
      <c r="AX70" s="75">
        <v>117826</v>
      </c>
      <c r="AY70" s="55"/>
      <c r="AZ70" s="33">
        <v>56920</v>
      </c>
      <c r="BA70" s="76">
        <v>35826</v>
      </c>
      <c r="BB70" s="32">
        <v>35776</v>
      </c>
      <c r="BC70" s="73">
        <v>568</v>
      </c>
      <c r="BD70" s="31">
        <v>35209</v>
      </c>
      <c r="BE70" s="77">
        <v>0</v>
      </c>
      <c r="BF70" s="77">
        <v>49</v>
      </c>
      <c r="BG70" s="31">
        <v>0</v>
      </c>
      <c r="BH70" s="78">
        <v>0</v>
      </c>
      <c r="BI70" s="55"/>
      <c r="BK70" s="73">
        <f t="shared" si="0"/>
        <v>0</v>
      </c>
      <c r="BL70" s="4"/>
    </row>
    <row r="71" spans="1:64" x14ac:dyDescent="0.3">
      <c r="A71" s="35" t="s">
        <v>82</v>
      </c>
      <c r="B71" s="74" t="s">
        <v>120</v>
      </c>
      <c r="C71" s="30">
        <v>69879</v>
      </c>
      <c r="D71" s="30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2">
        <v>23</v>
      </c>
      <c r="M71" s="30">
        <v>0</v>
      </c>
      <c r="N71" s="30">
        <v>1</v>
      </c>
      <c r="O71" s="30">
        <v>0</v>
      </c>
      <c r="P71" s="30">
        <v>9</v>
      </c>
      <c r="Q71" s="30">
        <v>342</v>
      </c>
      <c r="R71" s="30">
        <v>981</v>
      </c>
      <c r="S71" s="30">
        <v>0</v>
      </c>
      <c r="T71" s="30">
        <v>294</v>
      </c>
      <c r="U71" s="30">
        <v>114</v>
      </c>
      <c r="V71" s="30">
        <v>265</v>
      </c>
      <c r="W71" s="30">
        <v>19</v>
      </c>
      <c r="X71" s="30">
        <v>149</v>
      </c>
      <c r="Y71" s="30">
        <v>346</v>
      </c>
      <c r="Z71" s="30">
        <v>40</v>
      </c>
      <c r="AA71" s="30">
        <v>43</v>
      </c>
      <c r="AB71" s="30">
        <v>234</v>
      </c>
      <c r="AC71" s="30">
        <v>14</v>
      </c>
      <c r="AD71" s="30">
        <v>101</v>
      </c>
      <c r="AE71" s="30">
        <v>16</v>
      </c>
      <c r="AF71" s="30">
        <v>568</v>
      </c>
      <c r="AG71" s="30">
        <v>1635</v>
      </c>
      <c r="AH71" s="30">
        <v>584</v>
      </c>
      <c r="AI71" s="30">
        <v>2735</v>
      </c>
      <c r="AJ71" s="30">
        <v>103</v>
      </c>
      <c r="AK71" s="30">
        <v>185</v>
      </c>
      <c r="AL71" s="30">
        <v>52</v>
      </c>
      <c r="AM71" s="30">
        <v>431</v>
      </c>
      <c r="AN71" s="30">
        <v>226</v>
      </c>
      <c r="AO71" s="30">
        <v>889</v>
      </c>
      <c r="AP71" s="30">
        <v>1244</v>
      </c>
      <c r="AQ71" s="30">
        <v>501</v>
      </c>
      <c r="AR71" s="30">
        <v>2</v>
      </c>
      <c r="AS71" s="30">
        <v>4282</v>
      </c>
      <c r="AT71" s="30">
        <v>0</v>
      </c>
      <c r="AU71" s="30"/>
      <c r="AV71" s="30"/>
      <c r="AW71" s="30">
        <v>0</v>
      </c>
      <c r="AX71" s="75">
        <v>16313</v>
      </c>
      <c r="AY71" s="55"/>
      <c r="AZ71" s="33">
        <v>0</v>
      </c>
      <c r="BA71" s="76">
        <v>53072</v>
      </c>
      <c r="BB71" s="32">
        <v>53069</v>
      </c>
      <c r="BC71" s="73">
        <v>23707</v>
      </c>
      <c r="BD71" s="31">
        <v>29390</v>
      </c>
      <c r="BE71" s="77">
        <v>0</v>
      </c>
      <c r="BF71" s="77">
        <v>3</v>
      </c>
      <c r="BG71" s="31">
        <v>0</v>
      </c>
      <c r="BH71" s="78">
        <v>674</v>
      </c>
      <c r="BI71" s="55"/>
      <c r="BK71" s="73">
        <f t="shared" si="0"/>
        <v>0</v>
      </c>
      <c r="BL71" s="4"/>
    </row>
    <row r="72" spans="1:64" x14ac:dyDescent="0.3">
      <c r="A72" s="35" t="s">
        <v>83</v>
      </c>
      <c r="B72" s="74" t="s">
        <v>121</v>
      </c>
      <c r="C72" s="30">
        <v>313719</v>
      </c>
      <c r="D72" s="30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2">
        <v>72</v>
      </c>
      <c r="M72" s="30">
        <v>18</v>
      </c>
      <c r="N72" s="30">
        <v>3</v>
      </c>
      <c r="O72" s="30">
        <v>0</v>
      </c>
      <c r="P72" s="30">
        <v>926</v>
      </c>
      <c r="Q72" s="30">
        <v>380</v>
      </c>
      <c r="R72" s="30">
        <v>602</v>
      </c>
      <c r="S72" s="30">
        <v>0</v>
      </c>
      <c r="T72" s="30">
        <v>10</v>
      </c>
      <c r="U72" s="30">
        <v>346</v>
      </c>
      <c r="V72" s="30">
        <v>141</v>
      </c>
      <c r="W72" s="30">
        <v>113</v>
      </c>
      <c r="X72" s="30">
        <v>167</v>
      </c>
      <c r="Y72" s="30">
        <v>456</v>
      </c>
      <c r="Z72" s="30">
        <v>139</v>
      </c>
      <c r="AA72" s="30">
        <v>0</v>
      </c>
      <c r="AB72" s="30">
        <v>11</v>
      </c>
      <c r="AC72" s="30">
        <v>73</v>
      </c>
      <c r="AD72" s="30">
        <v>116</v>
      </c>
      <c r="AE72" s="30">
        <v>426</v>
      </c>
      <c r="AF72" s="30">
        <v>415</v>
      </c>
      <c r="AG72" s="30">
        <v>4085</v>
      </c>
      <c r="AH72" s="30">
        <v>1413</v>
      </c>
      <c r="AI72" s="30">
        <v>288</v>
      </c>
      <c r="AJ72" s="30">
        <v>1975</v>
      </c>
      <c r="AK72" s="30">
        <v>1008</v>
      </c>
      <c r="AL72" s="30">
        <v>1532</v>
      </c>
      <c r="AM72" s="30">
        <v>2424</v>
      </c>
      <c r="AN72" s="30">
        <v>276</v>
      </c>
      <c r="AO72" s="30">
        <v>0</v>
      </c>
      <c r="AP72" s="30">
        <v>274</v>
      </c>
      <c r="AQ72" s="30">
        <v>408</v>
      </c>
      <c r="AR72" s="30">
        <v>65</v>
      </c>
      <c r="AS72" s="30">
        <v>92</v>
      </c>
      <c r="AT72" s="30">
        <v>0</v>
      </c>
      <c r="AU72" s="30"/>
      <c r="AV72" s="30"/>
      <c r="AW72" s="30">
        <v>0</v>
      </c>
      <c r="AX72" s="75">
        <v>19974</v>
      </c>
      <c r="AY72" s="55"/>
      <c r="AZ72" s="33">
        <v>1816</v>
      </c>
      <c r="BA72" s="76">
        <v>4027</v>
      </c>
      <c r="BB72" s="32">
        <v>4027</v>
      </c>
      <c r="BC72" s="73">
        <v>0</v>
      </c>
      <c r="BD72" s="31">
        <v>4027</v>
      </c>
      <c r="BE72" s="77">
        <v>0</v>
      </c>
      <c r="BF72" s="77">
        <v>0</v>
      </c>
      <c r="BG72" s="31">
        <v>286760</v>
      </c>
      <c r="BH72" s="78">
        <v>1184</v>
      </c>
      <c r="BI72" s="55"/>
      <c r="BK72" s="73">
        <f t="shared" si="0"/>
        <v>0</v>
      </c>
      <c r="BL72" s="4"/>
    </row>
    <row r="73" spans="1:64" x14ac:dyDescent="0.3">
      <c r="A73" s="35" t="s">
        <v>84</v>
      </c>
      <c r="B73" s="74" t="s">
        <v>122</v>
      </c>
      <c r="C73" s="30">
        <v>31779</v>
      </c>
      <c r="D73" s="30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2">
        <v>42</v>
      </c>
      <c r="M73" s="30">
        <v>2</v>
      </c>
      <c r="N73" s="30">
        <v>2</v>
      </c>
      <c r="O73" s="30">
        <v>6</v>
      </c>
      <c r="P73" s="30">
        <v>56</v>
      </c>
      <c r="Q73" s="30">
        <v>216</v>
      </c>
      <c r="R73" s="30">
        <v>78</v>
      </c>
      <c r="S73" s="30">
        <v>0</v>
      </c>
      <c r="T73" s="30">
        <v>0</v>
      </c>
      <c r="U73" s="30">
        <v>177</v>
      </c>
      <c r="V73" s="30">
        <v>56</v>
      </c>
      <c r="W73" s="30">
        <v>3</v>
      </c>
      <c r="X73" s="30">
        <v>63</v>
      </c>
      <c r="Y73" s="30">
        <v>1221</v>
      </c>
      <c r="Z73" s="30">
        <v>79</v>
      </c>
      <c r="AA73" s="30">
        <v>2</v>
      </c>
      <c r="AB73" s="30">
        <v>13</v>
      </c>
      <c r="AC73" s="30">
        <v>75</v>
      </c>
      <c r="AD73" s="30">
        <v>1400</v>
      </c>
      <c r="AE73" s="30">
        <v>95</v>
      </c>
      <c r="AF73" s="30">
        <v>388</v>
      </c>
      <c r="AG73" s="30">
        <v>993</v>
      </c>
      <c r="AH73" s="30">
        <v>8961</v>
      </c>
      <c r="AI73" s="30">
        <v>179</v>
      </c>
      <c r="AJ73" s="30">
        <v>1937</v>
      </c>
      <c r="AK73" s="30">
        <v>3119</v>
      </c>
      <c r="AL73" s="30">
        <v>623</v>
      </c>
      <c r="AM73" s="30">
        <v>1463</v>
      </c>
      <c r="AN73" s="30">
        <v>220</v>
      </c>
      <c r="AO73" s="30">
        <v>117</v>
      </c>
      <c r="AP73" s="30">
        <v>305</v>
      </c>
      <c r="AQ73" s="30">
        <v>232</v>
      </c>
      <c r="AR73" s="30">
        <v>53</v>
      </c>
      <c r="AS73" s="30">
        <v>85</v>
      </c>
      <c r="AT73" s="30">
        <v>0</v>
      </c>
      <c r="AU73" s="30"/>
      <c r="AV73" s="30"/>
      <c r="AW73" s="30">
        <v>0</v>
      </c>
      <c r="AX73" s="75">
        <v>21829</v>
      </c>
      <c r="AY73" s="55"/>
      <c r="AZ73" s="33">
        <v>0</v>
      </c>
      <c r="BA73" s="76">
        <v>9960</v>
      </c>
      <c r="BB73" s="32">
        <v>9960</v>
      </c>
      <c r="BC73" s="73">
        <v>0</v>
      </c>
      <c r="BD73" s="31">
        <v>9960</v>
      </c>
      <c r="BE73" s="77">
        <v>0</v>
      </c>
      <c r="BF73" s="77">
        <v>0</v>
      </c>
      <c r="BG73" s="31">
        <v>0</v>
      </c>
      <c r="BH73" s="78">
        <v>0</v>
      </c>
      <c r="BI73" s="55"/>
      <c r="BK73" s="73">
        <f t="shared" si="0"/>
        <v>0</v>
      </c>
      <c r="BL73" s="4"/>
    </row>
    <row r="74" spans="1:64" x14ac:dyDescent="0.3">
      <c r="A74" s="35" t="s">
        <v>85</v>
      </c>
      <c r="B74" s="74" t="s">
        <v>123</v>
      </c>
      <c r="C74" s="30">
        <v>348344</v>
      </c>
      <c r="D74" s="30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2">
        <v>1758</v>
      </c>
      <c r="M74" s="30">
        <v>257</v>
      </c>
      <c r="N74" s="30">
        <v>520</v>
      </c>
      <c r="O74" s="30">
        <v>22</v>
      </c>
      <c r="P74" s="30">
        <v>1088</v>
      </c>
      <c r="Q74" s="30">
        <v>5608</v>
      </c>
      <c r="R74" s="30">
        <v>3656</v>
      </c>
      <c r="S74" s="30">
        <v>0</v>
      </c>
      <c r="T74" s="30">
        <v>431</v>
      </c>
      <c r="U74" s="30">
        <v>1525</v>
      </c>
      <c r="V74" s="30">
        <v>20777</v>
      </c>
      <c r="W74" s="30">
        <v>325</v>
      </c>
      <c r="X74" s="30">
        <v>4242</v>
      </c>
      <c r="Y74" s="30">
        <v>18058</v>
      </c>
      <c r="Z74" s="30">
        <v>6391</v>
      </c>
      <c r="AA74" s="30">
        <v>1518</v>
      </c>
      <c r="AB74" s="30">
        <v>2703</v>
      </c>
      <c r="AC74" s="30">
        <v>1028</v>
      </c>
      <c r="AD74" s="30">
        <v>609</v>
      </c>
      <c r="AE74" s="30">
        <v>264</v>
      </c>
      <c r="AF74" s="30">
        <v>4883</v>
      </c>
      <c r="AG74" s="30">
        <v>55270</v>
      </c>
      <c r="AH74" s="30">
        <v>6532</v>
      </c>
      <c r="AI74" s="30">
        <v>873</v>
      </c>
      <c r="AJ74" s="30">
        <v>2805</v>
      </c>
      <c r="AK74" s="30">
        <v>2204</v>
      </c>
      <c r="AL74" s="30">
        <v>405</v>
      </c>
      <c r="AM74" s="30">
        <v>10355</v>
      </c>
      <c r="AN74" s="30">
        <v>1298</v>
      </c>
      <c r="AO74" s="30">
        <v>2415</v>
      </c>
      <c r="AP74" s="30">
        <v>990</v>
      </c>
      <c r="AQ74" s="30">
        <v>305</v>
      </c>
      <c r="AR74" s="30">
        <v>148</v>
      </c>
      <c r="AS74" s="30">
        <v>2078</v>
      </c>
      <c r="AT74" s="30">
        <v>0</v>
      </c>
      <c r="AU74" s="30"/>
      <c r="AV74" s="30"/>
      <c r="AW74" s="30">
        <v>0</v>
      </c>
      <c r="AX74" s="75">
        <v>161269</v>
      </c>
      <c r="AY74" s="55"/>
      <c r="AZ74" s="33">
        <v>94552</v>
      </c>
      <c r="BA74" s="76">
        <v>92377</v>
      </c>
      <c r="BB74" s="32">
        <v>92377</v>
      </c>
      <c r="BC74" s="73">
        <v>0</v>
      </c>
      <c r="BD74" s="31">
        <v>92377</v>
      </c>
      <c r="BE74" s="77">
        <v>0</v>
      </c>
      <c r="BF74" s="77">
        <v>0</v>
      </c>
      <c r="BG74" s="31">
        <v>0</v>
      </c>
      <c r="BH74" s="78">
        <v>0</v>
      </c>
      <c r="BI74" s="55"/>
      <c r="BK74" s="73">
        <f t="shared" si="0"/>
        <v>0</v>
      </c>
      <c r="BL74" s="4"/>
    </row>
    <row r="75" spans="1:64" x14ac:dyDescent="0.3">
      <c r="A75" s="35" t="s">
        <v>86</v>
      </c>
      <c r="B75" s="74" t="s">
        <v>124</v>
      </c>
      <c r="C75" s="30">
        <v>373254</v>
      </c>
      <c r="D75" s="30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2">
        <v>3359</v>
      </c>
      <c r="M75" s="30">
        <v>6</v>
      </c>
      <c r="N75" s="30">
        <v>30</v>
      </c>
      <c r="O75" s="30">
        <v>6</v>
      </c>
      <c r="P75" s="30">
        <v>1278</v>
      </c>
      <c r="Q75" s="30">
        <v>735</v>
      </c>
      <c r="R75" s="30">
        <v>127</v>
      </c>
      <c r="S75" s="30">
        <v>0</v>
      </c>
      <c r="T75" s="30">
        <v>515</v>
      </c>
      <c r="U75" s="30">
        <v>94</v>
      </c>
      <c r="V75" s="30">
        <v>92</v>
      </c>
      <c r="W75" s="30">
        <v>41</v>
      </c>
      <c r="X75" s="30">
        <v>26</v>
      </c>
      <c r="Y75" s="30">
        <v>83</v>
      </c>
      <c r="Z75" s="30">
        <v>90</v>
      </c>
      <c r="AA75" s="30">
        <v>2</v>
      </c>
      <c r="AB75" s="30">
        <v>49</v>
      </c>
      <c r="AC75" s="30">
        <v>496</v>
      </c>
      <c r="AD75" s="30">
        <v>987</v>
      </c>
      <c r="AE75" s="30">
        <v>530</v>
      </c>
      <c r="AF75" s="30">
        <v>1143</v>
      </c>
      <c r="AG75" s="30">
        <v>4976</v>
      </c>
      <c r="AH75" s="30">
        <v>2747</v>
      </c>
      <c r="AI75" s="30">
        <v>168</v>
      </c>
      <c r="AJ75" s="30">
        <v>1519</v>
      </c>
      <c r="AK75" s="30">
        <v>1176</v>
      </c>
      <c r="AL75" s="30">
        <v>650</v>
      </c>
      <c r="AM75" s="30">
        <v>12968</v>
      </c>
      <c r="AN75" s="30">
        <v>1581</v>
      </c>
      <c r="AO75" s="30">
        <v>8295</v>
      </c>
      <c r="AP75" s="30">
        <v>3718</v>
      </c>
      <c r="AQ75" s="30">
        <v>371</v>
      </c>
      <c r="AR75" s="30">
        <v>422</v>
      </c>
      <c r="AS75" s="30">
        <v>279</v>
      </c>
      <c r="AT75" s="30">
        <v>0</v>
      </c>
      <c r="AU75" s="30"/>
      <c r="AV75" s="30"/>
      <c r="AW75" s="30">
        <v>0</v>
      </c>
      <c r="AX75" s="75">
        <v>47337</v>
      </c>
      <c r="AY75" s="55"/>
      <c r="AZ75" s="33">
        <v>8889</v>
      </c>
      <c r="BA75" s="76">
        <v>315622</v>
      </c>
      <c r="BB75" s="32">
        <v>315622</v>
      </c>
      <c r="BC75" s="73">
        <v>0</v>
      </c>
      <c r="BD75" s="31">
        <v>315622</v>
      </c>
      <c r="BE75" s="77">
        <v>0</v>
      </c>
      <c r="BF75" s="77">
        <v>0</v>
      </c>
      <c r="BG75" s="31">
        <v>0</v>
      </c>
      <c r="BH75" s="78">
        <v>4</v>
      </c>
      <c r="BI75" s="55"/>
      <c r="BK75" s="73"/>
      <c r="BL75" s="4"/>
    </row>
    <row r="76" spans="1:64" x14ac:dyDescent="0.3">
      <c r="A76" s="35" t="s">
        <v>87</v>
      </c>
      <c r="B76" s="74" t="s">
        <v>125</v>
      </c>
      <c r="C76" s="30">
        <v>305861</v>
      </c>
      <c r="D76" s="30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2">
        <v>242</v>
      </c>
      <c r="M76" s="30">
        <v>48</v>
      </c>
      <c r="N76" s="30">
        <v>171</v>
      </c>
      <c r="O76" s="30">
        <v>2</v>
      </c>
      <c r="P76" s="30">
        <v>686</v>
      </c>
      <c r="Q76" s="30">
        <v>1234</v>
      </c>
      <c r="R76" s="30">
        <v>255</v>
      </c>
      <c r="S76" s="30">
        <v>12</v>
      </c>
      <c r="T76" s="30">
        <v>753</v>
      </c>
      <c r="U76" s="30">
        <v>891</v>
      </c>
      <c r="V76" s="30">
        <v>525</v>
      </c>
      <c r="W76" s="30">
        <v>58</v>
      </c>
      <c r="X76" s="30">
        <v>96</v>
      </c>
      <c r="Y76" s="30">
        <v>1128</v>
      </c>
      <c r="Z76" s="30">
        <v>281</v>
      </c>
      <c r="AA76" s="30">
        <v>289</v>
      </c>
      <c r="AB76" s="30">
        <v>182</v>
      </c>
      <c r="AC76" s="30">
        <v>676</v>
      </c>
      <c r="AD76" s="30">
        <v>1015</v>
      </c>
      <c r="AE76" s="30">
        <v>263</v>
      </c>
      <c r="AF76" s="30">
        <v>1547</v>
      </c>
      <c r="AG76" s="30">
        <v>23345</v>
      </c>
      <c r="AH76" s="30">
        <v>4023</v>
      </c>
      <c r="AI76" s="30">
        <v>5051</v>
      </c>
      <c r="AJ76" s="30">
        <v>10949</v>
      </c>
      <c r="AK76" s="30">
        <v>4179</v>
      </c>
      <c r="AL76" s="30">
        <v>427</v>
      </c>
      <c r="AM76" s="30">
        <v>26152</v>
      </c>
      <c r="AN76" s="30">
        <v>2102</v>
      </c>
      <c r="AO76" s="30">
        <v>5623</v>
      </c>
      <c r="AP76" s="30">
        <v>2172</v>
      </c>
      <c r="AQ76" s="30">
        <v>1274</v>
      </c>
      <c r="AR76" s="30">
        <v>368</v>
      </c>
      <c r="AS76" s="30">
        <v>4639</v>
      </c>
      <c r="AT76" s="30">
        <v>0</v>
      </c>
      <c r="AU76" s="30"/>
      <c r="AV76" s="30"/>
      <c r="AW76" s="30">
        <v>0</v>
      </c>
      <c r="AX76" s="75">
        <v>98826</v>
      </c>
      <c r="AY76" s="55"/>
      <c r="AZ76" s="33">
        <v>12252</v>
      </c>
      <c r="BA76" s="76">
        <v>185578</v>
      </c>
      <c r="BB76" s="32">
        <v>185578</v>
      </c>
      <c r="BC76" s="73">
        <v>0</v>
      </c>
      <c r="BD76" s="31">
        <v>185578</v>
      </c>
      <c r="BE76" s="77">
        <v>0</v>
      </c>
      <c r="BF76" s="77">
        <v>0</v>
      </c>
      <c r="BG76" s="31">
        <v>36367</v>
      </c>
      <c r="BH76" s="78">
        <v>-28780</v>
      </c>
      <c r="BI76" s="55"/>
      <c r="BK76" s="73"/>
      <c r="BL76" s="4"/>
    </row>
    <row r="77" spans="1:64" x14ac:dyDescent="0.3">
      <c r="A77" s="35" t="s">
        <v>88</v>
      </c>
      <c r="B77" s="74" t="s">
        <v>126</v>
      </c>
      <c r="C77" s="30">
        <v>117094</v>
      </c>
      <c r="D77" s="30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2">
        <v>182</v>
      </c>
      <c r="M77" s="30">
        <v>369</v>
      </c>
      <c r="N77" s="30">
        <v>29</v>
      </c>
      <c r="O77" s="30">
        <v>12</v>
      </c>
      <c r="P77" s="30">
        <v>389</v>
      </c>
      <c r="Q77" s="30">
        <v>1186</v>
      </c>
      <c r="R77" s="30">
        <v>793</v>
      </c>
      <c r="S77" s="30">
        <v>0</v>
      </c>
      <c r="T77" s="30">
        <v>54</v>
      </c>
      <c r="U77" s="30">
        <v>546</v>
      </c>
      <c r="V77" s="30">
        <v>701</v>
      </c>
      <c r="W77" s="30">
        <v>551</v>
      </c>
      <c r="X77" s="30">
        <v>790</v>
      </c>
      <c r="Y77" s="30">
        <v>820</v>
      </c>
      <c r="Z77" s="30">
        <v>616</v>
      </c>
      <c r="AA77" s="30">
        <v>11</v>
      </c>
      <c r="AB77" s="30">
        <v>615</v>
      </c>
      <c r="AC77" s="30">
        <v>643</v>
      </c>
      <c r="AD77" s="30">
        <v>3093</v>
      </c>
      <c r="AE77" s="30">
        <v>324</v>
      </c>
      <c r="AF77" s="30">
        <v>2051</v>
      </c>
      <c r="AG77" s="30">
        <v>16364</v>
      </c>
      <c r="AH77" s="30">
        <v>9707</v>
      </c>
      <c r="AI77" s="30">
        <v>1225</v>
      </c>
      <c r="AJ77" s="30">
        <v>1771</v>
      </c>
      <c r="AK77" s="30">
        <v>9001</v>
      </c>
      <c r="AL77" s="30">
        <v>387</v>
      </c>
      <c r="AM77" s="30">
        <v>3862</v>
      </c>
      <c r="AN77" s="30">
        <v>1207</v>
      </c>
      <c r="AO77" s="30">
        <v>216</v>
      </c>
      <c r="AP77" s="30">
        <v>347</v>
      </c>
      <c r="AQ77" s="30">
        <v>204</v>
      </c>
      <c r="AR77" s="30">
        <v>192</v>
      </c>
      <c r="AS77" s="30">
        <v>351</v>
      </c>
      <c r="AT77" s="30">
        <v>0</v>
      </c>
      <c r="AU77" s="30"/>
      <c r="AV77" s="30"/>
      <c r="AW77" s="30">
        <v>0</v>
      </c>
      <c r="AX77" s="75">
        <v>58921</v>
      </c>
      <c r="AY77" s="55"/>
      <c r="AZ77" s="33">
        <v>26893</v>
      </c>
      <c r="BA77" s="76">
        <v>32828</v>
      </c>
      <c r="BB77" s="32">
        <v>24420</v>
      </c>
      <c r="BC77" s="73">
        <v>0</v>
      </c>
      <c r="BD77" s="31">
        <v>24420</v>
      </c>
      <c r="BE77" s="77">
        <v>8397</v>
      </c>
      <c r="BF77" s="77">
        <v>0</v>
      </c>
      <c r="BG77" s="31">
        <v>0</v>
      </c>
      <c r="BH77" s="78">
        <v>0</v>
      </c>
      <c r="BI77" s="55"/>
      <c r="BK77" s="73"/>
      <c r="BL77" s="4"/>
    </row>
    <row r="78" spans="1:64" x14ac:dyDescent="0.3">
      <c r="A78" s="35" t="s">
        <v>89</v>
      </c>
      <c r="B78" s="74" t="s">
        <v>127</v>
      </c>
      <c r="C78" s="30">
        <v>226596</v>
      </c>
      <c r="D78" s="30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2">
        <v>9014</v>
      </c>
      <c r="M78" s="30">
        <v>10</v>
      </c>
      <c r="N78" s="30">
        <v>0</v>
      </c>
      <c r="O78" s="30">
        <v>8</v>
      </c>
      <c r="P78" s="30">
        <v>166</v>
      </c>
      <c r="Q78" s="30">
        <v>3156</v>
      </c>
      <c r="R78" s="30">
        <v>351</v>
      </c>
      <c r="S78" s="30">
        <v>0</v>
      </c>
      <c r="T78" s="30">
        <v>267</v>
      </c>
      <c r="U78" s="30">
        <v>329</v>
      </c>
      <c r="V78" s="30">
        <v>88</v>
      </c>
      <c r="W78" s="30">
        <v>65</v>
      </c>
      <c r="X78" s="30">
        <v>54</v>
      </c>
      <c r="Y78" s="30">
        <v>147</v>
      </c>
      <c r="Z78" s="30">
        <v>156</v>
      </c>
      <c r="AA78" s="30">
        <v>7</v>
      </c>
      <c r="AB78" s="30">
        <v>157</v>
      </c>
      <c r="AC78" s="30">
        <v>1564</v>
      </c>
      <c r="AD78" s="30">
        <v>82</v>
      </c>
      <c r="AE78" s="30">
        <v>159</v>
      </c>
      <c r="AF78" s="30">
        <v>1068</v>
      </c>
      <c r="AG78" s="30">
        <v>10860</v>
      </c>
      <c r="AH78" s="30">
        <v>10676</v>
      </c>
      <c r="AI78" s="30">
        <v>1642</v>
      </c>
      <c r="AJ78" s="30">
        <v>5265</v>
      </c>
      <c r="AK78" s="30">
        <v>793</v>
      </c>
      <c r="AL78" s="30">
        <v>3473</v>
      </c>
      <c r="AM78" s="30">
        <v>10235</v>
      </c>
      <c r="AN78" s="30">
        <v>1198</v>
      </c>
      <c r="AO78" s="30">
        <v>1463</v>
      </c>
      <c r="AP78" s="30">
        <v>298</v>
      </c>
      <c r="AQ78" s="30">
        <v>727</v>
      </c>
      <c r="AR78" s="30">
        <v>129</v>
      </c>
      <c r="AS78" s="30">
        <v>523</v>
      </c>
      <c r="AT78" s="30">
        <v>0</v>
      </c>
      <c r="AU78" s="30"/>
      <c r="AV78" s="30"/>
      <c r="AW78" s="30">
        <v>0</v>
      </c>
      <c r="AX78" s="75">
        <v>63333</v>
      </c>
      <c r="AY78" s="55"/>
      <c r="AZ78" s="33">
        <v>0</v>
      </c>
      <c r="BA78" s="76">
        <v>163449</v>
      </c>
      <c r="BB78" s="32">
        <v>163449</v>
      </c>
      <c r="BC78" s="73">
        <v>115297</v>
      </c>
      <c r="BD78" s="31">
        <v>48146</v>
      </c>
      <c r="BE78" s="77">
        <v>0</v>
      </c>
      <c r="BF78" s="77">
        <v>0</v>
      </c>
      <c r="BG78" s="31">
        <v>0</v>
      </c>
      <c r="BH78" s="78">
        <v>0</v>
      </c>
      <c r="BI78" s="55"/>
      <c r="BK78" s="73"/>
      <c r="BL78" s="4"/>
    </row>
    <row r="79" spans="1:64" x14ac:dyDescent="0.3">
      <c r="A79" s="35" t="s">
        <v>90</v>
      </c>
      <c r="B79" s="74" t="s">
        <v>128</v>
      </c>
      <c r="C79" s="30">
        <v>429375</v>
      </c>
      <c r="D79" s="30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2">
        <v>966</v>
      </c>
      <c r="M79" s="30">
        <v>2010</v>
      </c>
      <c r="N79" s="30">
        <v>122</v>
      </c>
      <c r="O79" s="30">
        <v>96</v>
      </c>
      <c r="P79" s="30">
        <v>7512</v>
      </c>
      <c r="Q79" s="30">
        <v>10873</v>
      </c>
      <c r="R79" s="30">
        <v>8349</v>
      </c>
      <c r="S79" s="30">
        <v>0</v>
      </c>
      <c r="T79" s="30">
        <v>516</v>
      </c>
      <c r="U79" s="30">
        <v>5617</v>
      </c>
      <c r="V79" s="30">
        <v>8982</v>
      </c>
      <c r="W79" s="30">
        <v>554</v>
      </c>
      <c r="X79" s="30">
        <v>1234</v>
      </c>
      <c r="Y79" s="30">
        <v>2032</v>
      </c>
      <c r="Z79" s="30">
        <v>2760</v>
      </c>
      <c r="AA79" s="30">
        <v>73</v>
      </c>
      <c r="AB79" s="30">
        <v>4075</v>
      </c>
      <c r="AC79" s="30">
        <v>19434</v>
      </c>
      <c r="AD79" s="30">
        <v>6993</v>
      </c>
      <c r="AE79" s="30">
        <v>4646</v>
      </c>
      <c r="AF79" s="30">
        <v>18181</v>
      </c>
      <c r="AG79" s="30">
        <v>24585</v>
      </c>
      <c r="AH79" s="30">
        <v>45574</v>
      </c>
      <c r="AI79" s="30">
        <v>6204</v>
      </c>
      <c r="AJ79" s="30">
        <v>42082</v>
      </c>
      <c r="AK79" s="30">
        <v>22814</v>
      </c>
      <c r="AL79" s="30">
        <v>2633</v>
      </c>
      <c r="AM79" s="30">
        <v>108132</v>
      </c>
      <c r="AN79" s="30">
        <v>22619</v>
      </c>
      <c r="AO79" s="30">
        <v>2026</v>
      </c>
      <c r="AP79" s="30">
        <v>4793</v>
      </c>
      <c r="AQ79" s="30">
        <v>8515</v>
      </c>
      <c r="AR79" s="30">
        <v>2092</v>
      </c>
      <c r="AS79" s="30">
        <v>5480</v>
      </c>
      <c r="AT79" s="30">
        <v>0</v>
      </c>
      <c r="AU79" s="30"/>
      <c r="AV79" s="30"/>
      <c r="AW79" s="30">
        <v>0</v>
      </c>
      <c r="AX79" s="75">
        <v>399619</v>
      </c>
      <c r="AY79" s="55"/>
      <c r="AZ79" s="33">
        <v>22902</v>
      </c>
      <c r="BA79" s="76">
        <v>2348</v>
      </c>
      <c r="BB79" s="32">
        <v>2253</v>
      </c>
      <c r="BC79" s="73">
        <v>58</v>
      </c>
      <c r="BD79" s="31">
        <v>2194</v>
      </c>
      <c r="BE79" s="77">
        <v>0</v>
      </c>
      <c r="BF79" s="77">
        <v>91</v>
      </c>
      <c r="BG79" s="31">
        <v>4871</v>
      </c>
      <c r="BH79" s="78">
        <v>0</v>
      </c>
      <c r="BI79" s="55"/>
      <c r="BK79" s="73"/>
      <c r="BL79" s="4"/>
    </row>
    <row r="80" spans="1:64" x14ac:dyDescent="0.3">
      <c r="A80" s="35" t="s">
        <v>91</v>
      </c>
      <c r="B80" s="74" t="s">
        <v>129</v>
      </c>
      <c r="C80" s="30">
        <v>127461</v>
      </c>
      <c r="D80" s="30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2">
        <v>1343</v>
      </c>
      <c r="M80" s="30">
        <v>11</v>
      </c>
      <c r="N80" s="30">
        <v>445</v>
      </c>
      <c r="O80" s="30">
        <v>96</v>
      </c>
      <c r="P80" s="30">
        <v>1807</v>
      </c>
      <c r="Q80" s="30">
        <v>1150</v>
      </c>
      <c r="R80" s="30">
        <v>624</v>
      </c>
      <c r="S80" s="30">
        <v>0</v>
      </c>
      <c r="T80" s="30">
        <v>71</v>
      </c>
      <c r="U80" s="30">
        <v>782</v>
      </c>
      <c r="V80" s="30">
        <v>590</v>
      </c>
      <c r="W80" s="30">
        <v>215</v>
      </c>
      <c r="X80" s="30">
        <v>203</v>
      </c>
      <c r="Y80" s="30">
        <v>7391</v>
      </c>
      <c r="Z80" s="30">
        <v>343</v>
      </c>
      <c r="AA80" s="30">
        <v>2</v>
      </c>
      <c r="AB80" s="30">
        <v>1425</v>
      </c>
      <c r="AC80" s="30">
        <v>711</v>
      </c>
      <c r="AD80" s="30">
        <v>4410</v>
      </c>
      <c r="AE80" s="30">
        <v>1018</v>
      </c>
      <c r="AF80" s="30">
        <v>10661</v>
      </c>
      <c r="AG80" s="30">
        <v>6282</v>
      </c>
      <c r="AH80" s="30">
        <v>15812</v>
      </c>
      <c r="AI80" s="30">
        <v>1430</v>
      </c>
      <c r="AJ80" s="30">
        <v>6887</v>
      </c>
      <c r="AK80" s="30">
        <v>6035</v>
      </c>
      <c r="AL80" s="30">
        <v>901</v>
      </c>
      <c r="AM80" s="30">
        <v>27168</v>
      </c>
      <c r="AN80" s="30">
        <v>2997</v>
      </c>
      <c r="AO80" s="30">
        <v>20760</v>
      </c>
      <c r="AP80" s="30">
        <v>2405</v>
      </c>
      <c r="AQ80" s="30">
        <v>1574</v>
      </c>
      <c r="AR80" s="30">
        <v>944</v>
      </c>
      <c r="AS80" s="30">
        <v>325</v>
      </c>
      <c r="AT80" s="30">
        <v>0</v>
      </c>
      <c r="AU80" s="30"/>
      <c r="AV80" s="30"/>
      <c r="AW80" s="30">
        <v>0</v>
      </c>
      <c r="AX80" s="75">
        <v>115978</v>
      </c>
      <c r="AY80" s="55"/>
      <c r="AZ80" s="33">
        <v>0</v>
      </c>
      <c r="BA80" s="76">
        <v>11167</v>
      </c>
      <c r="BB80" s="32">
        <v>10661</v>
      </c>
      <c r="BC80" s="73">
        <v>0</v>
      </c>
      <c r="BD80" s="31">
        <v>10661</v>
      </c>
      <c r="BE80" s="77">
        <v>499</v>
      </c>
      <c r="BF80" s="77">
        <v>0</v>
      </c>
      <c r="BG80" s="31">
        <v>22</v>
      </c>
      <c r="BH80" s="78">
        <v>242</v>
      </c>
      <c r="BI80" s="55"/>
      <c r="BK80" s="73"/>
      <c r="BL80" s="4"/>
    </row>
    <row r="81" spans="1:64" x14ac:dyDescent="0.3">
      <c r="A81" s="35" t="s">
        <v>92</v>
      </c>
      <c r="B81" s="74" t="s">
        <v>130</v>
      </c>
      <c r="C81" s="30">
        <v>213311</v>
      </c>
      <c r="D81" s="30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2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/>
      <c r="AV81" s="30"/>
      <c r="AW81" s="30">
        <v>0</v>
      </c>
      <c r="AX81" s="75">
        <v>0</v>
      </c>
      <c r="AY81" s="55"/>
      <c r="AZ81" s="33">
        <v>0</v>
      </c>
      <c r="BA81" s="76">
        <v>213311</v>
      </c>
      <c r="BB81" s="32">
        <v>5291</v>
      </c>
      <c r="BC81" s="73">
        <v>0</v>
      </c>
      <c r="BD81" s="31">
        <v>5291</v>
      </c>
      <c r="BE81" s="77">
        <v>208028</v>
      </c>
      <c r="BF81" s="77">
        <v>0</v>
      </c>
      <c r="BG81" s="31">
        <v>0</v>
      </c>
      <c r="BH81" s="78">
        <v>0</v>
      </c>
      <c r="BI81" s="55"/>
      <c r="BK81" s="73"/>
      <c r="BL81" s="4"/>
    </row>
    <row r="82" spans="1:64" x14ac:dyDescent="0.3">
      <c r="A82" s="35" t="s">
        <v>93</v>
      </c>
      <c r="B82" s="74" t="s">
        <v>131</v>
      </c>
      <c r="C82" s="30">
        <v>166305</v>
      </c>
      <c r="D82" s="30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2">
        <v>1</v>
      </c>
      <c r="M82" s="30">
        <v>0</v>
      </c>
      <c r="N82" s="30">
        <v>2</v>
      </c>
      <c r="O82" s="30">
        <v>0</v>
      </c>
      <c r="P82" s="30">
        <v>92</v>
      </c>
      <c r="Q82" s="30">
        <v>52</v>
      </c>
      <c r="R82" s="30">
        <v>55</v>
      </c>
      <c r="S82" s="30">
        <v>0</v>
      </c>
      <c r="T82" s="30">
        <v>0</v>
      </c>
      <c r="U82" s="30">
        <v>96</v>
      </c>
      <c r="V82" s="30">
        <v>27</v>
      </c>
      <c r="W82" s="30">
        <v>0</v>
      </c>
      <c r="X82" s="30">
        <v>0</v>
      </c>
      <c r="Y82" s="30">
        <v>34</v>
      </c>
      <c r="Z82" s="30">
        <v>36</v>
      </c>
      <c r="AA82" s="30">
        <v>2</v>
      </c>
      <c r="AB82" s="30">
        <v>1</v>
      </c>
      <c r="AC82" s="30">
        <v>59</v>
      </c>
      <c r="AD82" s="30">
        <v>280</v>
      </c>
      <c r="AE82" s="30">
        <v>78</v>
      </c>
      <c r="AF82" s="30">
        <v>62</v>
      </c>
      <c r="AG82" s="30">
        <v>178</v>
      </c>
      <c r="AH82" s="30">
        <v>416</v>
      </c>
      <c r="AI82" s="30">
        <v>466</v>
      </c>
      <c r="AJ82" s="30">
        <v>548</v>
      </c>
      <c r="AK82" s="30">
        <v>489</v>
      </c>
      <c r="AL82" s="30">
        <v>0</v>
      </c>
      <c r="AM82" s="30">
        <v>1387</v>
      </c>
      <c r="AN82" s="30">
        <v>141</v>
      </c>
      <c r="AO82" s="30">
        <v>3257</v>
      </c>
      <c r="AP82" s="30">
        <v>983</v>
      </c>
      <c r="AQ82" s="30">
        <v>1119</v>
      </c>
      <c r="AR82" s="30">
        <v>17</v>
      </c>
      <c r="AS82" s="30">
        <v>5</v>
      </c>
      <c r="AT82" s="30">
        <v>0</v>
      </c>
      <c r="AU82" s="30"/>
      <c r="AV82" s="30"/>
      <c r="AW82" s="30">
        <v>0</v>
      </c>
      <c r="AX82" s="75">
        <v>9062</v>
      </c>
      <c r="AY82" s="55"/>
      <c r="AZ82" s="33">
        <v>723</v>
      </c>
      <c r="BA82" s="76">
        <v>156518</v>
      </c>
      <c r="BB82" s="32">
        <v>60104</v>
      </c>
      <c r="BC82" s="73">
        <v>7395</v>
      </c>
      <c r="BD82" s="31">
        <v>52708</v>
      </c>
      <c r="BE82" s="77">
        <v>92421</v>
      </c>
      <c r="BF82" s="77">
        <v>3993</v>
      </c>
      <c r="BG82" s="31">
        <v>0</v>
      </c>
      <c r="BH82" s="78">
        <v>0</v>
      </c>
      <c r="BI82" s="55"/>
      <c r="BK82" s="73">
        <f t="shared" ref="BK82:BK91" si="1">+C38-C82</f>
        <v>0</v>
      </c>
      <c r="BL82" s="4"/>
    </row>
    <row r="83" spans="1:64" x14ac:dyDescent="0.3">
      <c r="A83" s="35" t="s">
        <v>94</v>
      </c>
      <c r="B83" s="74" t="s">
        <v>132</v>
      </c>
      <c r="C83" s="30">
        <v>92106</v>
      </c>
      <c r="D83" s="30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2">
        <v>0</v>
      </c>
      <c r="M83" s="30">
        <v>0</v>
      </c>
      <c r="N83" s="30">
        <v>0</v>
      </c>
      <c r="O83" s="30">
        <v>0</v>
      </c>
      <c r="P83" s="30">
        <v>0</v>
      </c>
      <c r="Q83" s="30">
        <v>13</v>
      </c>
      <c r="R83" s="30">
        <v>15</v>
      </c>
      <c r="S83" s="30">
        <v>0</v>
      </c>
      <c r="T83" s="30">
        <v>0</v>
      </c>
      <c r="U83" s="30">
        <v>64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33</v>
      </c>
      <c r="AK83" s="30">
        <v>0</v>
      </c>
      <c r="AL83" s="30">
        <v>0</v>
      </c>
      <c r="AM83" s="30">
        <v>0</v>
      </c>
      <c r="AN83" s="30">
        <v>0</v>
      </c>
      <c r="AO83" s="30">
        <v>1</v>
      </c>
      <c r="AP83" s="30">
        <v>0</v>
      </c>
      <c r="AQ83" s="30">
        <v>202</v>
      </c>
      <c r="AR83" s="30">
        <v>0</v>
      </c>
      <c r="AS83" s="30">
        <v>0</v>
      </c>
      <c r="AT83" s="30">
        <v>0</v>
      </c>
      <c r="AU83" s="30"/>
      <c r="AV83" s="30"/>
      <c r="AW83" s="30">
        <v>0</v>
      </c>
      <c r="AX83" s="75">
        <v>327</v>
      </c>
      <c r="AY83" s="55"/>
      <c r="AZ83" s="33">
        <v>0</v>
      </c>
      <c r="BA83" s="76">
        <v>91781</v>
      </c>
      <c r="BB83" s="32">
        <v>65668</v>
      </c>
      <c r="BC83" s="73">
        <v>2348</v>
      </c>
      <c r="BD83" s="31">
        <v>63321</v>
      </c>
      <c r="BE83" s="77">
        <v>19516</v>
      </c>
      <c r="BF83" s="77">
        <v>6603</v>
      </c>
      <c r="BG83" s="31">
        <v>0</v>
      </c>
      <c r="BH83" s="78">
        <v>0</v>
      </c>
      <c r="BI83" s="55"/>
      <c r="BK83" s="73">
        <f t="shared" si="1"/>
        <v>0</v>
      </c>
      <c r="BL83" s="4"/>
    </row>
    <row r="84" spans="1:64" x14ac:dyDescent="0.3">
      <c r="A84" s="35" t="s">
        <v>95</v>
      </c>
      <c r="B84" s="74" t="s">
        <v>133</v>
      </c>
      <c r="C84" s="30">
        <v>25523</v>
      </c>
      <c r="D84" s="30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2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216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23</v>
      </c>
      <c r="AQ84" s="30">
        <v>0</v>
      </c>
      <c r="AR84" s="30">
        <v>0</v>
      </c>
      <c r="AS84" s="30">
        <v>107</v>
      </c>
      <c r="AT84" s="30">
        <v>0</v>
      </c>
      <c r="AU84" s="30"/>
      <c r="AV84" s="30"/>
      <c r="AW84" s="30">
        <v>0</v>
      </c>
      <c r="AX84" s="75">
        <v>346</v>
      </c>
      <c r="AY84" s="55"/>
      <c r="AZ84" s="33">
        <v>69</v>
      </c>
      <c r="BA84" s="76">
        <v>25109</v>
      </c>
      <c r="BB84" s="32">
        <v>24684</v>
      </c>
      <c r="BC84" s="73">
        <v>0</v>
      </c>
      <c r="BD84" s="31">
        <v>24684</v>
      </c>
      <c r="BE84" s="77">
        <v>0</v>
      </c>
      <c r="BF84" s="77">
        <v>428</v>
      </c>
      <c r="BG84" s="31">
        <v>0</v>
      </c>
      <c r="BH84" s="78">
        <v>0</v>
      </c>
      <c r="BI84" s="55"/>
      <c r="BK84" s="73">
        <f t="shared" si="1"/>
        <v>0</v>
      </c>
      <c r="BL84" s="4"/>
    </row>
    <row r="85" spans="1:64" x14ac:dyDescent="0.3">
      <c r="A85" s="35" t="s">
        <v>96</v>
      </c>
      <c r="B85" s="74" t="s">
        <v>134</v>
      </c>
      <c r="C85" s="30">
        <v>88599</v>
      </c>
      <c r="D85" s="30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2">
        <v>1</v>
      </c>
      <c r="M85" s="30">
        <v>0</v>
      </c>
      <c r="N85" s="30">
        <v>0</v>
      </c>
      <c r="O85" s="30">
        <v>0</v>
      </c>
      <c r="P85" s="30">
        <v>26</v>
      </c>
      <c r="Q85" s="30">
        <v>34</v>
      </c>
      <c r="R85" s="30">
        <v>441</v>
      </c>
      <c r="S85" s="30">
        <v>3</v>
      </c>
      <c r="T85" s="30">
        <v>35</v>
      </c>
      <c r="U85" s="30">
        <v>253</v>
      </c>
      <c r="V85" s="30">
        <v>436</v>
      </c>
      <c r="W85" s="30">
        <v>0</v>
      </c>
      <c r="X85" s="30">
        <v>3</v>
      </c>
      <c r="Y85" s="30">
        <v>33</v>
      </c>
      <c r="Z85" s="30">
        <v>31</v>
      </c>
      <c r="AA85" s="30">
        <v>2</v>
      </c>
      <c r="AB85" s="30">
        <v>33</v>
      </c>
      <c r="AC85" s="30">
        <v>14</v>
      </c>
      <c r="AD85" s="30">
        <v>35</v>
      </c>
      <c r="AE85" s="30">
        <v>20</v>
      </c>
      <c r="AF85" s="30">
        <v>14</v>
      </c>
      <c r="AG85" s="30">
        <v>67</v>
      </c>
      <c r="AH85" s="30">
        <v>71</v>
      </c>
      <c r="AI85" s="30">
        <v>1318</v>
      </c>
      <c r="AJ85" s="30">
        <v>42</v>
      </c>
      <c r="AK85" s="30">
        <v>1160</v>
      </c>
      <c r="AL85" s="30">
        <v>12</v>
      </c>
      <c r="AM85" s="30">
        <v>18</v>
      </c>
      <c r="AN85" s="30">
        <v>33</v>
      </c>
      <c r="AO85" s="30">
        <v>41</v>
      </c>
      <c r="AP85" s="30">
        <v>1</v>
      </c>
      <c r="AQ85" s="30">
        <v>9</v>
      </c>
      <c r="AR85" s="30">
        <v>228</v>
      </c>
      <c r="AS85" s="30">
        <v>740</v>
      </c>
      <c r="AT85" s="30">
        <v>0</v>
      </c>
      <c r="AU85" s="30"/>
      <c r="AV85" s="30"/>
      <c r="AW85" s="30">
        <v>0</v>
      </c>
      <c r="AX85" s="75">
        <v>4837</v>
      </c>
      <c r="AY85" s="55"/>
      <c r="AZ85" s="33">
        <v>0</v>
      </c>
      <c r="BA85" s="76">
        <v>83749</v>
      </c>
      <c r="BB85" s="32">
        <v>48253</v>
      </c>
      <c r="BC85" s="73">
        <v>0</v>
      </c>
      <c r="BD85" s="31">
        <v>48253</v>
      </c>
      <c r="BE85" s="77">
        <v>0</v>
      </c>
      <c r="BF85" s="77">
        <v>35524</v>
      </c>
      <c r="BG85" s="31">
        <v>0</v>
      </c>
      <c r="BH85" s="78">
        <v>0</v>
      </c>
      <c r="BI85" s="55"/>
      <c r="BK85" s="73">
        <f t="shared" si="1"/>
        <v>0</v>
      </c>
      <c r="BL85" s="4"/>
    </row>
    <row r="86" spans="1:64" x14ac:dyDescent="0.3">
      <c r="A86" s="35" t="s">
        <v>97</v>
      </c>
      <c r="B86" s="74" t="s">
        <v>135</v>
      </c>
      <c r="C86" s="30">
        <v>6079</v>
      </c>
      <c r="D86" s="30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2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30">
        <v>0</v>
      </c>
      <c r="AQ86" s="30">
        <v>0</v>
      </c>
      <c r="AR86" s="30">
        <v>0</v>
      </c>
      <c r="AS86" s="30">
        <v>0</v>
      </c>
      <c r="AT86" s="30">
        <v>0</v>
      </c>
      <c r="AU86" s="30"/>
      <c r="AV86" s="30"/>
      <c r="AW86" s="30">
        <v>0</v>
      </c>
      <c r="AX86" s="75">
        <v>0</v>
      </c>
      <c r="AY86" s="55"/>
      <c r="AZ86" s="33">
        <v>0</v>
      </c>
      <c r="BA86" s="76">
        <v>6079</v>
      </c>
      <c r="BB86" s="32">
        <v>6079</v>
      </c>
      <c r="BC86" s="73">
        <v>6079</v>
      </c>
      <c r="BD86" s="31">
        <v>0</v>
      </c>
      <c r="BE86" s="77">
        <v>0</v>
      </c>
      <c r="BF86" s="77">
        <v>0</v>
      </c>
      <c r="BG86" s="31">
        <v>0</v>
      </c>
      <c r="BH86" s="78">
        <v>0</v>
      </c>
      <c r="BI86" s="55"/>
      <c r="BK86" s="73">
        <f t="shared" si="1"/>
        <v>0</v>
      </c>
      <c r="BL86" s="4"/>
    </row>
    <row r="87" spans="1:64" x14ac:dyDescent="0.3">
      <c r="A87" s="35" t="s">
        <v>98</v>
      </c>
      <c r="B87" s="74" t="s">
        <v>136</v>
      </c>
      <c r="C87" s="30">
        <v>0</v>
      </c>
      <c r="D87" s="30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2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  <c r="AT87" s="30">
        <v>0</v>
      </c>
      <c r="AU87" s="30"/>
      <c r="AV87" s="30"/>
      <c r="AW87" s="30">
        <v>0</v>
      </c>
      <c r="AX87" s="75">
        <v>0</v>
      </c>
      <c r="AY87" s="55"/>
      <c r="AZ87" s="33">
        <v>0</v>
      </c>
      <c r="BA87" s="76">
        <v>0</v>
      </c>
      <c r="BB87" s="32">
        <v>0</v>
      </c>
      <c r="BC87" s="73">
        <v>0</v>
      </c>
      <c r="BD87" s="31">
        <v>0</v>
      </c>
      <c r="BE87" s="77">
        <v>0</v>
      </c>
      <c r="BF87" s="77">
        <v>0</v>
      </c>
      <c r="BG87" s="31">
        <v>0</v>
      </c>
      <c r="BH87" s="78">
        <v>0</v>
      </c>
      <c r="BI87" s="55"/>
      <c r="BK87" s="73">
        <f t="shared" si="1"/>
        <v>0</v>
      </c>
      <c r="BL87" s="4"/>
    </row>
    <row r="88" spans="1:64" x14ac:dyDescent="0.3">
      <c r="A88" s="35" t="s">
        <v>99</v>
      </c>
      <c r="B88" s="74" t="s">
        <v>51</v>
      </c>
      <c r="C88" s="30">
        <v>4231</v>
      </c>
      <c r="D88" s="30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2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30">
        <v>0</v>
      </c>
      <c r="AN88" s="30">
        <v>0</v>
      </c>
      <c r="AO88" s="30">
        <v>0</v>
      </c>
      <c r="AP88" s="30">
        <v>0</v>
      </c>
      <c r="AQ88" s="30">
        <v>0</v>
      </c>
      <c r="AR88" s="30">
        <v>0</v>
      </c>
      <c r="AS88" s="30">
        <v>0</v>
      </c>
      <c r="AT88" s="30">
        <v>0</v>
      </c>
      <c r="AU88" s="30"/>
      <c r="AV88" s="30"/>
      <c r="AW88" s="30">
        <v>0</v>
      </c>
      <c r="AX88" s="75">
        <v>0</v>
      </c>
      <c r="AY88" s="55"/>
      <c r="AZ88" s="33">
        <v>49576</v>
      </c>
      <c r="BA88" s="76">
        <v>-45384</v>
      </c>
      <c r="BB88" s="32">
        <v>-45384</v>
      </c>
      <c r="BC88" s="73">
        <v>0</v>
      </c>
      <c r="BD88" s="31">
        <v>-45384</v>
      </c>
      <c r="BE88" s="77">
        <v>0</v>
      </c>
      <c r="BF88" s="77">
        <v>0</v>
      </c>
      <c r="BG88" s="31">
        <v>0</v>
      </c>
      <c r="BH88" s="78">
        <v>0</v>
      </c>
      <c r="BI88" s="55"/>
      <c r="BK88" s="73">
        <f t="shared" si="1"/>
        <v>0</v>
      </c>
      <c r="BL88" s="4"/>
    </row>
    <row r="89" spans="1:64" ht="12" thickBot="1" x14ac:dyDescent="0.35">
      <c r="A89" s="35" t="s">
        <v>100</v>
      </c>
      <c r="B89" s="74" t="s">
        <v>137</v>
      </c>
      <c r="C89" s="30">
        <v>0</v>
      </c>
      <c r="D89" s="30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2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  <c r="AM89" s="30">
        <v>0</v>
      </c>
      <c r="AN89" s="30">
        <v>0</v>
      </c>
      <c r="AO89" s="30">
        <v>0</v>
      </c>
      <c r="AP89" s="30">
        <v>0</v>
      </c>
      <c r="AQ89" s="30">
        <v>0</v>
      </c>
      <c r="AR89" s="30">
        <v>0</v>
      </c>
      <c r="AS89" s="30">
        <v>0</v>
      </c>
      <c r="AT89" s="30">
        <v>0</v>
      </c>
      <c r="AU89" s="30"/>
      <c r="AV89" s="30"/>
      <c r="AW89" s="30">
        <v>0</v>
      </c>
      <c r="AX89" s="75">
        <v>0</v>
      </c>
      <c r="AY89" s="55"/>
      <c r="AZ89" s="33">
        <v>0</v>
      </c>
      <c r="BA89" s="76">
        <v>0</v>
      </c>
      <c r="BB89" s="32">
        <v>0</v>
      </c>
      <c r="BC89" s="73">
        <v>0</v>
      </c>
      <c r="BD89" s="31">
        <v>0</v>
      </c>
      <c r="BE89" s="77">
        <v>0</v>
      </c>
      <c r="BF89" s="77">
        <v>0</v>
      </c>
      <c r="BG89" s="31">
        <v>0</v>
      </c>
      <c r="BH89" s="78">
        <v>0</v>
      </c>
      <c r="BI89" s="55"/>
      <c r="BK89" s="73">
        <f t="shared" si="1"/>
        <v>0</v>
      </c>
      <c r="BL89" s="4"/>
    </row>
    <row r="90" spans="1:64" ht="12.5" thickTop="1" thickBot="1" x14ac:dyDescent="0.35">
      <c r="B90" s="79" t="s">
        <v>156</v>
      </c>
      <c r="C90" s="42">
        <v>7212247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3">
        <v>0</v>
      </c>
      <c r="L90" s="44">
        <v>234836</v>
      </c>
      <c r="M90" s="44">
        <v>53069</v>
      </c>
      <c r="N90" s="44">
        <v>3640</v>
      </c>
      <c r="O90" s="44">
        <v>1824</v>
      </c>
      <c r="P90" s="44">
        <v>34713</v>
      </c>
      <c r="Q90" s="44">
        <v>365215</v>
      </c>
      <c r="R90" s="44">
        <v>66797</v>
      </c>
      <c r="S90" s="44">
        <v>16</v>
      </c>
      <c r="T90" s="44">
        <v>67049</v>
      </c>
      <c r="U90" s="44">
        <v>78824</v>
      </c>
      <c r="V90" s="44">
        <v>116181</v>
      </c>
      <c r="W90" s="44">
        <v>4836</v>
      </c>
      <c r="X90" s="44">
        <v>46240</v>
      </c>
      <c r="Y90" s="44">
        <v>148392</v>
      </c>
      <c r="Z90" s="44">
        <v>54612</v>
      </c>
      <c r="AA90" s="44">
        <v>11239</v>
      </c>
      <c r="AB90" s="44">
        <v>51061</v>
      </c>
      <c r="AC90" s="44">
        <v>53226</v>
      </c>
      <c r="AD90" s="44">
        <v>108493</v>
      </c>
      <c r="AE90" s="44">
        <v>16596</v>
      </c>
      <c r="AF90" s="44">
        <v>196425</v>
      </c>
      <c r="AG90" s="44">
        <v>186857</v>
      </c>
      <c r="AH90" s="44">
        <v>255762</v>
      </c>
      <c r="AI90" s="44">
        <v>330762</v>
      </c>
      <c r="AJ90" s="44">
        <v>120397</v>
      </c>
      <c r="AK90" s="44">
        <v>56936</v>
      </c>
      <c r="AL90" s="44">
        <v>14605</v>
      </c>
      <c r="AM90" s="44">
        <v>260257</v>
      </c>
      <c r="AN90" s="44">
        <v>47080</v>
      </c>
      <c r="AO90" s="44">
        <v>47965</v>
      </c>
      <c r="AP90" s="44">
        <v>31820</v>
      </c>
      <c r="AQ90" s="44">
        <v>43031</v>
      </c>
      <c r="AR90" s="44">
        <v>6584</v>
      </c>
      <c r="AS90" s="44">
        <v>37874</v>
      </c>
      <c r="AT90" s="44">
        <v>0</v>
      </c>
      <c r="AU90" s="44"/>
      <c r="AV90" s="44"/>
      <c r="AW90" s="44">
        <v>0</v>
      </c>
      <c r="AX90" s="44">
        <v>3150907</v>
      </c>
      <c r="AY90" s="79">
        <v>0</v>
      </c>
      <c r="AZ90" s="80">
        <v>901754</v>
      </c>
      <c r="BA90" s="80">
        <v>2624761</v>
      </c>
      <c r="BB90" s="44">
        <v>2250434</v>
      </c>
      <c r="BC90" s="44">
        <v>366819</v>
      </c>
      <c r="BD90" s="81">
        <v>1883519</v>
      </c>
      <c r="BE90" s="81">
        <v>328228</v>
      </c>
      <c r="BF90" s="81">
        <v>46695</v>
      </c>
      <c r="BG90" s="44">
        <v>569571</v>
      </c>
      <c r="BH90" s="44">
        <v>-32237</v>
      </c>
      <c r="BI90" s="82">
        <v>0</v>
      </c>
      <c r="BK90" s="73">
        <f t="shared" si="1"/>
        <v>0</v>
      </c>
      <c r="BL90" s="4"/>
    </row>
    <row r="91" spans="1:64" ht="12" thickTop="1" x14ac:dyDescent="0.3">
      <c r="B91" s="83" t="s">
        <v>157</v>
      </c>
      <c r="C91" s="84">
        <v>0</v>
      </c>
      <c r="D91" s="85">
        <v>0</v>
      </c>
      <c r="E91" s="85">
        <v>0</v>
      </c>
      <c r="F91" s="85">
        <v>139616</v>
      </c>
      <c r="G91" s="85">
        <v>-22980</v>
      </c>
      <c r="H91" s="85">
        <v>32577</v>
      </c>
      <c r="I91" s="85">
        <v>1498</v>
      </c>
      <c r="J91" s="85">
        <v>72550</v>
      </c>
      <c r="K91" s="85">
        <v>0</v>
      </c>
      <c r="L91" s="84">
        <v>486093</v>
      </c>
      <c r="M91" s="86">
        <v>78444</v>
      </c>
      <c r="N91" s="86">
        <v>35086</v>
      </c>
      <c r="O91" s="86">
        <v>19981</v>
      </c>
      <c r="P91" s="86">
        <v>47078</v>
      </c>
      <c r="Q91" s="86">
        <v>90044</v>
      </c>
      <c r="R91" s="86">
        <v>43107</v>
      </c>
      <c r="S91" s="86">
        <v>68</v>
      </c>
      <c r="T91" s="86">
        <v>19742</v>
      </c>
      <c r="U91" s="86">
        <v>29223</v>
      </c>
      <c r="V91" s="86">
        <v>50281</v>
      </c>
      <c r="W91" s="86">
        <v>4902</v>
      </c>
      <c r="X91" s="86">
        <v>4526</v>
      </c>
      <c r="Y91" s="86">
        <v>27479</v>
      </c>
      <c r="Z91" s="86">
        <v>1867</v>
      </c>
      <c r="AA91" s="86">
        <v>2435</v>
      </c>
      <c r="AB91" s="86">
        <v>39465</v>
      </c>
      <c r="AC91" s="86">
        <v>5393</v>
      </c>
      <c r="AD91" s="86">
        <v>33276</v>
      </c>
      <c r="AE91" s="86">
        <v>55689</v>
      </c>
      <c r="AF91" s="86">
        <v>133847</v>
      </c>
      <c r="AG91" s="86">
        <v>250220</v>
      </c>
      <c r="AH91" s="86">
        <v>153286</v>
      </c>
      <c r="AI91" s="86">
        <v>41332</v>
      </c>
      <c r="AJ91" s="86">
        <v>140454</v>
      </c>
      <c r="AK91" s="86">
        <v>51690</v>
      </c>
      <c r="AL91" s="86">
        <v>207979</v>
      </c>
      <c r="AM91" s="86">
        <v>163882</v>
      </c>
      <c r="AN91" s="86">
        <v>68683</v>
      </c>
      <c r="AO91" s="86">
        <v>165438</v>
      </c>
      <c r="AP91" s="86">
        <v>135442</v>
      </c>
      <c r="AQ91" s="86">
        <v>49322</v>
      </c>
      <c r="AR91" s="86">
        <v>18655</v>
      </c>
      <c r="AS91" s="86">
        <v>46528</v>
      </c>
      <c r="AT91" s="86">
        <v>6079</v>
      </c>
      <c r="AU91" s="86"/>
      <c r="AV91" s="86"/>
      <c r="AW91" s="86">
        <v>0</v>
      </c>
      <c r="AX91" s="87">
        <v>2672423</v>
      </c>
      <c r="AY91" s="87">
        <v>2886132</v>
      </c>
      <c r="BK91" s="73">
        <f t="shared" si="1"/>
        <v>0</v>
      </c>
      <c r="BL91" s="4"/>
    </row>
    <row r="92" spans="1:64" ht="12" thickBot="1" x14ac:dyDescent="0.35">
      <c r="B92" s="83" t="s">
        <v>158</v>
      </c>
      <c r="C92" s="32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2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  <c r="AT92" s="30">
        <v>0</v>
      </c>
      <c r="AU92" s="30"/>
      <c r="AV92" s="30"/>
      <c r="AW92" s="30">
        <v>0</v>
      </c>
      <c r="AX92" s="33">
        <v>0</v>
      </c>
      <c r="AY92" s="33">
        <v>0</v>
      </c>
      <c r="BK92" s="4"/>
      <c r="BL92" s="4"/>
    </row>
    <row r="93" spans="1:64" ht="12" thickTop="1" x14ac:dyDescent="0.3">
      <c r="B93" s="83" t="s">
        <v>159</v>
      </c>
      <c r="C93" s="32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2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v>0</v>
      </c>
      <c r="AS93" s="30">
        <v>0</v>
      </c>
      <c r="AT93" s="30">
        <v>0</v>
      </c>
      <c r="AU93" s="30"/>
      <c r="AV93" s="30"/>
      <c r="AW93" s="30">
        <v>0</v>
      </c>
      <c r="AX93" s="33">
        <v>0</v>
      </c>
      <c r="AY93" s="33">
        <v>0</v>
      </c>
      <c r="BA93" s="88" t="s">
        <v>160</v>
      </c>
      <c r="BB93" s="89"/>
      <c r="BC93" s="89"/>
      <c r="BD93" s="89"/>
      <c r="BE93" s="90">
        <v>2672423</v>
      </c>
      <c r="BG93" s="88" t="s">
        <v>161</v>
      </c>
      <c r="BH93" s="89"/>
      <c r="BI93" s="89"/>
      <c r="BJ93" s="89"/>
      <c r="BK93" s="90">
        <v>2624761</v>
      </c>
      <c r="BL93" s="73"/>
    </row>
    <row r="94" spans="1:64" x14ac:dyDescent="0.3">
      <c r="B94" s="83" t="s">
        <v>162</v>
      </c>
      <c r="C94" s="32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2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30">
        <v>0</v>
      </c>
      <c r="AS94" s="30">
        <v>0</v>
      </c>
      <c r="AT94" s="30">
        <v>0</v>
      </c>
      <c r="AU94" s="30"/>
      <c r="AV94" s="30"/>
      <c r="AW94" s="30">
        <v>0</v>
      </c>
      <c r="AX94" s="33">
        <v>0</v>
      </c>
      <c r="AY94" s="33">
        <v>0</v>
      </c>
      <c r="BA94" s="91" t="s">
        <v>163</v>
      </c>
      <c r="BE94" s="76">
        <v>72550</v>
      </c>
      <c r="BG94" s="91" t="s">
        <v>164</v>
      </c>
      <c r="BK94" s="76">
        <v>569571</v>
      </c>
      <c r="BL94" s="73"/>
    </row>
    <row r="95" spans="1:64" s="46" customFormat="1" ht="11.25" customHeight="1" x14ac:dyDescent="0.3">
      <c r="B95" s="83" t="s">
        <v>165</v>
      </c>
      <c r="C95" s="92">
        <v>0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  <c r="L95" s="32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  <c r="AD95" s="94">
        <v>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4">
        <v>0</v>
      </c>
      <c r="AN95" s="94">
        <v>0</v>
      </c>
      <c r="AO95" s="94">
        <v>0</v>
      </c>
      <c r="AP95" s="94">
        <v>0</v>
      </c>
      <c r="AQ95" s="94">
        <v>0</v>
      </c>
      <c r="AR95" s="94">
        <v>0</v>
      </c>
      <c r="AS95" s="94">
        <v>0</v>
      </c>
      <c r="AT95" s="94">
        <v>0</v>
      </c>
      <c r="AU95" s="94"/>
      <c r="AV95" s="94"/>
      <c r="AW95" s="94">
        <v>0</v>
      </c>
      <c r="AX95" s="33">
        <v>0</v>
      </c>
      <c r="AY95" s="33">
        <v>0</v>
      </c>
      <c r="AZ95" s="4"/>
      <c r="BA95" s="91" t="s">
        <v>166</v>
      </c>
      <c r="BE95" s="95">
        <v>1498</v>
      </c>
      <c r="BG95" s="91" t="s">
        <v>167</v>
      </c>
      <c r="BH95" s="4"/>
      <c r="BI95" s="4"/>
      <c r="BJ95" s="4"/>
      <c r="BK95" s="76">
        <v>-32237</v>
      </c>
      <c r="BL95" s="73"/>
    </row>
    <row r="96" spans="1:64" x14ac:dyDescent="0.3">
      <c r="B96" s="83" t="s">
        <v>168</v>
      </c>
      <c r="C96" s="32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2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30">
        <v>0</v>
      </c>
      <c r="AQ96" s="30">
        <v>0</v>
      </c>
      <c r="AR96" s="30">
        <v>0</v>
      </c>
      <c r="AS96" s="30">
        <v>0</v>
      </c>
      <c r="AT96" s="30">
        <v>0</v>
      </c>
      <c r="AU96" s="30"/>
      <c r="AV96" s="30"/>
      <c r="AW96" s="30">
        <v>0</v>
      </c>
      <c r="AX96" s="33">
        <v>0</v>
      </c>
      <c r="AY96" s="33">
        <v>0</v>
      </c>
      <c r="BA96" s="91" t="s">
        <v>169</v>
      </c>
      <c r="BE96" s="76">
        <v>171407</v>
      </c>
      <c r="BG96" s="91" t="s">
        <v>170</v>
      </c>
      <c r="BK96" s="76">
        <v>0</v>
      </c>
      <c r="BL96" s="73"/>
    </row>
    <row r="97" spans="2:64" x14ac:dyDescent="0.3">
      <c r="B97" s="83" t="s">
        <v>171</v>
      </c>
      <c r="C97" s="32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2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>
        <v>0</v>
      </c>
      <c r="AU97" s="30"/>
      <c r="AV97" s="30"/>
      <c r="AW97" s="30">
        <v>0</v>
      </c>
      <c r="AX97" s="33">
        <v>0</v>
      </c>
      <c r="AY97" s="33">
        <v>0</v>
      </c>
      <c r="BA97" s="91" t="s">
        <v>172</v>
      </c>
      <c r="BE97" s="76">
        <v>-22980</v>
      </c>
      <c r="BG97" s="91" t="s">
        <v>173</v>
      </c>
      <c r="BK97" s="76">
        <v>901754</v>
      </c>
      <c r="BL97" s="73"/>
    </row>
    <row r="98" spans="2:64" ht="12" thickBot="1" x14ac:dyDescent="0.35">
      <c r="B98" s="83" t="s">
        <v>174</v>
      </c>
      <c r="C98" s="96">
        <v>0</v>
      </c>
      <c r="D98" s="97">
        <v>0</v>
      </c>
      <c r="E98" s="97">
        <v>0</v>
      </c>
      <c r="F98" s="97">
        <v>0</v>
      </c>
      <c r="G98" s="97">
        <v>0</v>
      </c>
      <c r="H98" s="97">
        <v>0</v>
      </c>
      <c r="I98" s="97">
        <v>0</v>
      </c>
      <c r="J98" s="97">
        <v>0</v>
      </c>
      <c r="K98" s="97">
        <v>0</v>
      </c>
      <c r="L98" s="98">
        <v>486093</v>
      </c>
      <c r="M98" s="99">
        <v>78444</v>
      </c>
      <c r="N98" s="99">
        <v>35086</v>
      </c>
      <c r="O98" s="99">
        <v>19981</v>
      </c>
      <c r="P98" s="99">
        <v>47078</v>
      </c>
      <c r="Q98" s="99">
        <v>90044</v>
      </c>
      <c r="R98" s="99">
        <v>43107</v>
      </c>
      <c r="S98" s="99">
        <v>68</v>
      </c>
      <c r="T98" s="99">
        <v>19742</v>
      </c>
      <c r="U98" s="99">
        <v>29223</v>
      </c>
      <c r="V98" s="99">
        <v>50281</v>
      </c>
      <c r="W98" s="99">
        <v>4902</v>
      </c>
      <c r="X98" s="99">
        <v>4526</v>
      </c>
      <c r="Y98" s="99">
        <v>27479</v>
      </c>
      <c r="Z98" s="99">
        <v>1867</v>
      </c>
      <c r="AA98" s="99">
        <v>2435</v>
      </c>
      <c r="AB98" s="99">
        <v>39465</v>
      </c>
      <c r="AC98" s="99">
        <v>5393</v>
      </c>
      <c r="AD98" s="99">
        <v>33276</v>
      </c>
      <c r="AE98" s="99">
        <v>55689</v>
      </c>
      <c r="AF98" s="99">
        <v>133847</v>
      </c>
      <c r="AG98" s="99">
        <v>250220</v>
      </c>
      <c r="AH98" s="99">
        <v>153286</v>
      </c>
      <c r="AI98" s="99">
        <v>41332</v>
      </c>
      <c r="AJ98" s="99">
        <v>140454</v>
      </c>
      <c r="AK98" s="99">
        <v>51690</v>
      </c>
      <c r="AL98" s="99">
        <v>207979</v>
      </c>
      <c r="AM98" s="99">
        <v>163882</v>
      </c>
      <c r="AN98" s="99">
        <v>68683</v>
      </c>
      <c r="AO98" s="99">
        <v>165438</v>
      </c>
      <c r="AP98" s="99">
        <v>135442</v>
      </c>
      <c r="AQ98" s="99">
        <v>49322</v>
      </c>
      <c r="AR98" s="99">
        <v>18657</v>
      </c>
      <c r="AS98" s="99">
        <v>46528</v>
      </c>
      <c r="AT98" s="99">
        <v>6079</v>
      </c>
      <c r="AU98" s="99"/>
      <c r="AV98" s="99"/>
      <c r="AW98" s="99">
        <v>0</v>
      </c>
      <c r="AX98" s="100">
        <v>2672425</v>
      </c>
      <c r="AY98" s="100">
        <v>2672425</v>
      </c>
      <c r="BA98" s="91"/>
      <c r="BE98" s="76">
        <v>0</v>
      </c>
      <c r="BG98" s="91" t="s">
        <v>175</v>
      </c>
      <c r="BK98" s="76">
        <v>1172596</v>
      </c>
      <c r="BL98" s="73"/>
    </row>
    <row r="99" spans="2:64" ht="12.5" thickTop="1" thickBot="1" x14ac:dyDescent="0.35">
      <c r="B99" s="101" t="s">
        <v>176</v>
      </c>
      <c r="C99" s="102">
        <v>0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3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4">
        <v>0</v>
      </c>
      <c r="AT99" s="104">
        <v>0</v>
      </c>
      <c r="AU99" s="104"/>
      <c r="AV99" s="104"/>
      <c r="AW99" s="104">
        <v>0</v>
      </c>
      <c r="AX99" s="82">
        <v>0</v>
      </c>
      <c r="AY99" s="105">
        <v>0</v>
      </c>
      <c r="BA99" s="8" t="s">
        <v>177</v>
      </c>
      <c r="BB99" s="9"/>
      <c r="BC99" s="9"/>
      <c r="BD99" s="9"/>
      <c r="BE99" s="105">
        <v>2886132</v>
      </c>
      <c r="BG99" s="8" t="s">
        <v>177</v>
      </c>
      <c r="BH99" s="9"/>
      <c r="BI99" s="9"/>
      <c r="BJ99" s="9"/>
      <c r="BK99" s="105">
        <v>2886132</v>
      </c>
      <c r="BL99" s="73"/>
    </row>
    <row r="100" spans="2:64" ht="12" thickTop="1" x14ac:dyDescent="0.3"/>
    <row r="101" spans="2:64" x14ac:dyDescent="0.3">
      <c r="BF101" s="73"/>
    </row>
    <row r="102" spans="2:64" x14ac:dyDescent="0.3">
      <c r="BF102" s="2">
        <f>+BE99-BK99</f>
        <v>0</v>
      </c>
    </row>
    <row r="103" spans="2:64" x14ac:dyDescent="0.3">
      <c r="BH103" s="3"/>
    </row>
  </sheetData>
  <mergeCells count="2">
    <mergeCell ref="A5:B7"/>
    <mergeCell ref="A49:B51"/>
  </mergeCells>
  <conditionalFormatting sqref="BF102">
    <cfRule type="cellIs" dxfId="0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2012Crt</vt:lpstr>
      <vt:lpstr>2012Cst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 Hevi</dc:creator>
  <cp:lastModifiedBy>Dadja Tazou</cp:lastModifiedBy>
  <dcterms:created xsi:type="dcterms:W3CDTF">2022-05-24T16:35:07Z</dcterms:created>
  <dcterms:modified xsi:type="dcterms:W3CDTF">2022-05-24T18:27:41Z</dcterms:modified>
</cp:coreProperties>
</file>